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535" yWindow="15" windowWidth="12105" windowHeight="9630" tabRatio="800" activeTab="4"/>
  </bookViews>
  <sheets>
    <sheet name="T_SOFP" sheetId="3" r:id="rId1"/>
    <sheet name="T_PL" sheetId="14" r:id="rId2"/>
    <sheet name="T_SE.Conso" sheetId="19" r:id="rId3"/>
    <sheet name="T_SE.Separate" sheetId="22" r:id="rId4"/>
    <sheet name="T_CF" sheetId="20" r:id="rId5"/>
  </sheets>
  <definedNames>
    <definedName name="_xlnm.Print_Area" localSheetId="4">T_CF!$A$1:$I$88</definedName>
    <definedName name="_xlnm.Print_Area" localSheetId="1">T_PL!$A$1:$J$64</definedName>
    <definedName name="_xlnm.Print_Area" localSheetId="2">T_SE.Conso!$A$1:$M$21</definedName>
    <definedName name="_xlnm.Print_Area" localSheetId="3">T_SE.Separate!$A$1:$K$20</definedName>
    <definedName name="_xlnm.Print_Area" localSheetId="0">T_SOFP!$A$1:$J$100</definedName>
  </definedNames>
  <calcPr calcId="124519"/>
</workbook>
</file>

<file path=xl/calcChain.xml><?xml version="1.0" encoding="utf-8"?>
<calcChain xmlns="http://schemas.openxmlformats.org/spreadsheetml/2006/main">
  <c r="G44" i="20"/>
  <c r="C44"/>
  <c r="D23" i="3" l="1"/>
  <c r="J23"/>
  <c r="F23"/>
  <c r="H23"/>
  <c r="I43" i="20" l="1"/>
  <c r="E43"/>
  <c r="I11"/>
  <c r="I30"/>
  <c r="E30"/>
  <c r="F49" i="14" l="1"/>
  <c r="D49"/>
  <c r="J7"/>
  <c r="H7"/>
  <c r="A1"/>
  <c r="J49" l="1"/>
  <c r="H49"/>
  <c r="G61" i="20"/>
  <c r="C61"/>
  <c r="J93" i="3" l="1"/>
  <c r="F93"/>
  <c r="M17" i="19"/>
  <c r="I12" i="22" l="1"/>
  <c r="G12"/>
  <c r="E12"/>
  <c r="C12"/>
  <c r="K13" i="19"/>
  <c r="C13"/>
  <c r="E13"/>
  <c r="G13"/>
  <c r="I13"/>
  <c r="J34" i="3"/>
  <c r="M13" i="19" l="1"/>
  <c r="C76" i="20" l="1"/>
  <c r="K16" i="22" l="1"/>
  <c r="A99" i="3" l="1"/>
  <c r="E41" i="20" l="1"/>
  <c r="E70" s="1"/>
  <c r="C41"/>
  <c r="C70" s="1"/>
  <c r="E11"/>
  <c r="I7"/>
  <c r="I41" s="1"/>
  <c r="I70" s="1"/>
  <c r="G7"/>
  <c r="G41" s="1"/>
  <c r="G70" s="1"/>
  <c r="A18" i="22"/>
  <c r="A16"/>
  <c r="A14"/>
  <c r="A12"/>
  <c r="K14" i="19"/>
  <c r="K15" s="1"/>
  <c r="G15"/>
  <c r="E15"/>
  <c r="C15"/>
  <c r="A3"/>
  <c r="F57" i="14"/>
  <c r="K18" i="19" s="1"/>
  <c r="F20" i="14"/>
  <c r="F47" i="3" l="1"/>
  <c r="F79" s="1"/>
  <c r="D47"/>
  <c r="D79" s="1"/>
  <c r="J9"/>
  <c r="J47" s="1"/>
  <c r="J79" s="1"/>
  <c r="H9"/>
  <c r="H47" s="1"/>
  <c r="H79" s="1"/>
  <c r="G11" i="20" l="1"/>
  <c r="C11"/>
  <c r="A3" i="22" l="1"/>
  <c r="A3" i="20" s="1"/>
  <c r="A37" s="1"/>
  <c r="I48"/>
  <c r="D57" i="14" l="1"/>
  <c r="J20"/>
  <c r="H20"/>
  <c r="J13"/>
  <c r="H13"/>
  <c r="F13"/>
  <c r="D13"/>
  <c r="J22" l="1"/>
  <c r="F22"/>
  <c r="F28" s="1"/>
  <c r="H22"/>
  <c r="H28" s="1"/>
  <c r="H32" s="1"/>
  <c r="G9" i="20" s="1"/>
  <c r="D20" i="14"/>
  <c r="D22" s="1"/>
  <c r="K19" i="19"/>
  <c r="E19"/>
  <c r="C19"/>
  <c r="G14" i="22"/>
  <c r="E14"/>
  <c r="C14"/>
  <c r="J58" i="3"/>
  <c r="I57" i="20"/>
  <c r="G57"/>
  <c r="C57"/>
  <c r="A1" i="19"/>
  <c r="A1" i="22" s="1"/>
  <c r="A1" i="20" s="1"/>
  <c r="A35" s="1"/>
  <c r="A64" s="1"/>
  <c r="A43" i="14"/>
  <c r="J28" l="1"/>
  <c r="J32" s="1"/>
  <c r="D28"/>
  <c r="D32" s="1"/>
  <c r="H53"/>
  <c r="H51" s="1"/>
  <c r="H62" s="1"/>
  <c r="H58" i="3"/>
  <c r="D58"/>
  <c r="J53" i="14" l="1"/>
  <c r="J51" s="1"/>
  <c r="J40"/>
  <c r="J58" s="1"/>
  <c r="J56" s="1"/>
  <c r="I17" i="22" s="1"/>
  <c r="I9" i="20"/>
  <c r="C9"/>
  <c r="D53" i="14"/>
  <c r="D51" s="1"/>
  <c r="D62" s="1"/>
  <c r="D40"/>
  <c r="D58" s="1"/>
  <c r="D56" s="1"/>
  <c r="H40"/>
  <c r="H58" s="1"/>
  <c r="H56" s="1"/>
  <c r="I14" i="19" l="1"/>
  <c r="M14" s="1"/>
  <c r="I13" i="22"/>
  <c r="K13" s="1"/>
  <c r="K17" l="1"/>
  <c r="I15" i="19"/>
  <c r="G48" i="20"/>
  <c r="M15" i="19" l="1"/>
  <c r="D93" i="3"/>
  <c r="D95" s="1"/>
  <c r="G19" i="19"/>
  <c r="K12" i="22"/>
  <c r="I76" i="20" l="1"/>
  <c r="G76"/>
  <c r="G18" i="22"/>
  <c r="E18"/>
  <c r="C18"/>
  <c r="I18"/>
  <c r="J65" i="3"/>
  <c r="H34"/>
  <c r="K18" i="22" l="1"/>
  <c r="H65" i="3"/>
  <c r="H67" s="1"/>
  <c r="H36"/>
  <c r="J95"/>
  <c r="J67"/>
  <c r="J36"/>
  <c r="J97" l="1"/>
  <c r="C48" i="20" l="1"/>
  <c r="D65" i="3" l="1"/>
  <c r="D67" l="1"/>
  <c r="A66" i="20" l="1"/>
  <c r="E76" l="1"/>
  <c r="E57"/>
  <c r="E48"/>
  <c r="F65" i="3"/>
  <c r="F58"/>
  <c r="F34"/>
  <c r="A39"/>
  <c r="A71" s="1"/>
  <c r="A41"/>
  <c r="A73" s="1"/>
  <c r="D34"/>
  <c r="D36" s="1"/>
  <c r="F36" l="1"/>
  <c r="F67"/>
  <c r="F95" l="1"/>
  <c r="F97" l="1"/>
  <c r="C32" i="20" l="1"/>
  <c r="C34" s="1"/>
  <c r="C59" s="1"/>
  <c r="C63" s="1"/>
  <c r="D97" i="3" l="1"/>
  <c r="I14" i="22" l="1"/>
  <c r="H93" i="3" s="1"/>
  <c r="H95" s="1"/>
  <c r="I32" i="20"/>
  <c r="I34" s="1"/>
  <c r="I59" s="1"/>
  <c r="I63" s="1"/>
  <c r="K14" i="22" l="1"/>
  <c r="G32" i="20"/>
  <c r="G34" s="1"/>
  <c r="G59" s="1"/>
  <c r="G63" s="1"/>
  <c r="H97" i="3" l="1"/>
  <c r="F32" i="14" l="1"/>
  <c r="F53" l="1"/>
  <c r="F51" s="1"/>
  <c r="E9" i="20"/>
  <c r="F40" i="14"/>
  <c r="F58" s="1"/>
  <c r="E32" i="20" l="1"/>
  <c r="E34" s="1"/>
  <c r="E59" s="1"/>
  <c r="E63" s="1"/>
  <c r="F56" i="14"/>
  <c r="I18" i="19" s="1"/>
  <c r="M18" l="1"/>
  <c r="I19" l="1"/>
  <c r="M19" s="1"/>
</calcChain>
</file>

<file path=xl/sharedStrings.xml><?xml version="1.0" encoding="utf-8"?>
<sst xmlns="http://schemas.openxmlformats.org/spreadsheetml/2006/main" count="277" uniqueCount="188">
  <si>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</si>
  <si>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</si>
  <si>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</si>
  <si>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</si>
  <si>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</t>
  </si>
  <si>
    <t>หมายเหตุ</t>
  </si>
  <si>
    <t>รายได้</t>
  </si>
  <si>
    <t>ค่าใช้จ่าย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</si>
  <si>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</si>
  <si>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</si>
  <si>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</si>
  <si>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</si>
  <si>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หนี้สินหมุนเวียน</t>
  </si>
  <si>
    <t>รวมสินทรัพย์ไม่หมุนเวียน</t>
  </si>
  <si>
    <t>รวมหนี้สินหมุนเวียน</t>
  </si>
  <si>
    <t>รายได้อื่น</t>
  </si>
  <si>
    <t>รวมค่าใช้จ่าย</t>
  </si>
  <si>
    <t>รวมรายได้</t>
  </si>
  <si>
    <t>สินทรัพย์หมุนเวียนอื่น</t>
  </si>
  <si>
    <t>เงินสดและรายการเทียบเท่าเงินสด</t>
  </si>
  <si>
    <t xml:space="preserve"> </t>
  </si>
  <si>
    <t>งบแสดงฐานะการเงิน</t>
  </si>
  <si>
    <t>ภาษีเงินได้ค้างจ่าย</t>
  </si>
  <si>
    <t xml:space="preserve">รวมส่วนของผู้ถือหุ้น </t>
  </si>
  <si>
    <t>ผู้ถือหุ้น</t>
  </si>
  <si>
    <t>กำไรสะสม</t>
  </si>
  <si>
    <t>ลูกหนี้การค้า</t>
  </si>
  <si>
    <t>หนี้สินไม่หมุนเวียน</t>
  </si>
  <si>
    <t>รวมหนี้สิน</t>
  </si>
  <si>
    <t>ทุนจดทะเบียน</t>
  </si>
  <si>
    <t>ทุนที่ออกและชำระเต็มมูลค่าแล้ว</t>
  </si>
  <si>
    <t xml:space="preserve">ค่าใช้จ่ายในการบริหาร </t>
  </si>
  <si>
    <t>ต้นทุนทางการเงิน</t>
  </si>
  <si>
    <t>สินค้าคงเหลือ</t>
  </si>
  <si>
    <t>ที่ดิน อาคารและอุปกรณ์ - สุทธิ</t>
  </si>
  <si>
    <t>สินทรัพย์ไม่มีตัวตน - สุทธิ</t>
  </si>
  <si>
    <t>สินทรัพย์ไม่หมุนเวียนอื่น</t>
  </si>
  <si>
    <t>สินทรัพย์ภาษีเงินได้รอการตัดบัญชี</t>
  </si>
  <si>
    <t>เจ้าหนี้การค้า</t>
  </si>
  <si>
    <t>เงินกู้ยืมระยะยาว - สุทธิ</t>
  </si>
  <si>
    <t>หนี้สินผลประโยชน์ของพนักงานหลังออกจากงาน</t>
  </si>
  <si>
    <t>ต้นทุนขาย</t>
  </si>
  <si>
    <t xml:space="preserve">งบแสดงฐานะการเงิน </t>
  </si>
  <si>
    <t>เงินกู้ยืมระยะยาวส่วนที่ครบกำหนดชำระภายในหนึ่งปี</t>
  </si>
  <si>
    <t>ค่าใช้จ่ายค้างจ่ายและหนี้สินหมุนเวียนอื่น</t>
  </si>
  <si>
    <t>รวมหนี้สินไม่หมุนเวียน</t>
  </si>
  <si>
    <t>หนี้สินและส่วนของผู้ถือหุ้น (ต่อ)</t>
  </si>
  <si>
    <t>รายได้จากการขาย - สุทธิ</t>
  </si>
  <si>
    <t>-  ที่ยังไม่ได้จัดสรร</t>
  </si>
  <si>
    <t>งบกระแสเงินสด</t>
  </si>
  <si>
    <t>กระแสเงินสดจากกิจกรรมดำเนินงาน</t>
  </si>
  <si>
    <t>กำไรก่อนค่าใช้จ่ายภาษีเงินได้</t>
  </si>
  <si>
    <t>ปรับปรุงด้วย</t>
  </si>
  <si>
    <t>ค่าเสื่อมราคาและค่าใช้จ่ายตัดบัญชี</t>
  </si>
  <si>
    <t>ค่าใช้จ่ายผลประโยชน์ของพนักงานหลังออกจากงาน</t>
  </si>
  <si>
    <t>ดอกเบี้ยรับ</t>
  </si>
  <si>
    <t>ดอกเบี้ยจ่าย</t>
  </si>
  <si>
    <t xml:space="preserve">สินทรัพย์ดำเนินงานลดลง (เพิ่มขึ้น) </t>
  </si>
  <si>
    <t xml:space="preserve">หนี้สินดำเนินงานเพิ่มขึ้น (ลดลง) </t>
  </si>
  <si>
    <t xml:space="preserve">เจ้าหนี้การค้า 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</si>
  <si>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</si>
  <si>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</si>
  <si>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</si>
  <si>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>สินทรัพย์ไม่มีตัวตนเพิ่มขึ้น</t>
  </si>
  <si>
    <t>รับดอกเบี้ย</t>
  </si>
  <si>
    <t>กระแสเงินสดจากกิจกรรมจัดหาเงิน</t>
  </si>
  <si>
    <t>จ่ายชำระคืนเงินกู้ยืมระยะยาว</t>
  </si>
  <si>
    <t>จ่ายดอกเบี้ย</t>
  </si>
  <si>
    <t>ข้อมูลงบกระแสเงินสดเปิดเผยเพิ่มเติม</t>
  </si>
  <si>
    <t>เงินสดในมือ</t>
  </si>
  <si>
    <t>บัญชีกระแสรายวันกับธนาคาร</t>
  </si>
  <si>
    <t>รวม</t>
  </si>
  <si>
    <t>ข.  รายการที่ไม่เป็นเงินสด</t>
  </si>
  <si>
    <t>ค่าใช้จ่ายภาษีเงินได้</t>
  </si>
  <si>
    <t>ทุนที่ออก</t>
  </si>
  <si>
    <t>และชำระ</t>
  </si>
  <si>
    <t>จัดสรร</t>
  </si>
  <si>
    <t>-  จัดสรรเป็นทุนสำรองตามกฎหมาย</t>
  </si>
  <si>
    <t>อุปกรณ์ที่รับโอนมาจากสินค้าคงเหลือ</t>
  </si>
  <si>
    <t>- ค่าใช้จ่ายจ่ายล่วงหน้า</t>
  </si>
  <si>
    <t>- อื่น ๆ</t>
  </si>
  <si>
    <t>งบกำไรขาดทุนเบ็ดเสร็จ</t>
  </si>
  <si>
    <t>- ภาษีมูลค่าเพิ่มและภาษีซื้อที่ยังไม่ถึงกำหนดชำระ</t>
  </si>
  <si>
    <t>สินค้าคงเหลือ - สุทธิ</t>
  </si>
  <si>
    <t>ส่วนเกินมูลค่าหุ้น</t>
  </si>
  <si>
    <t>ส่วนเกิน</t>
  </si>
  <si>
    <t>มูลค่าหุ้น</t>
  </si>
  <si>
    <t>กำไรจากการจำหน่ายอุปกรณ์</t>
  </si>
  <si>
    <t>- เงินจ่ายล่วงหน้าค่าสินค้า</t>
  </si>
  <si>
    <t>สินทรัพย์ไม่หมุนเวียนอื่น - สุทธิ</t>
  </si>
  <si>
    <t>ต้นทุนในการจัดจำหน่าย</t>
  </si>
  <si>
    <t>ซื้อสินทรัพย์ถาวรโดยยังไม่จ่ายชำระเงินแก่ผู้ขาย</t>
  </si>
  <si>
    <t>เงินกู้ยืมระยะสั้นจากสถาบันการเงิน</t>
  </si>
  <si>
    <t xml:space="preserve">หุ้นสามัญ 307,999,987 หุ้น มูลค่าหุ้นละ 0.50 บาท </t>
  </si>
  <si>
    <t>ลูกหนี้การค้า - สุทธิ</t>
  </si>
  <si>
    <t>อาคารและอุปกรณ์เพิ่มขึ้น</t>
  </si>
  <si>
    <t>จ่ายชำระหนี้สินผลประโยชน์พนักงานหลังออกจากงาน</t>
  </si>
  <si>
    <t>ขาดทุนจากการตัดจำหน่ายสินทรัพย์</t>
  </si>
  <si>
    <t>พันบาท</t>
  </si>
  <si>
    <t>(ยังไม่ได้ตรวจสอบ)</t>
  </si>
  <si>
    <t>(สอบทานแล้ว)</t>
  </si>
  <si>
    <t>(ตรวจสอบแล้ว)</t>
  </si>
  <si>
    <t>หมายเหตุประกอบงบการเงินแบบย่อเป็นส่วนหนึ่งของงบการเงินนี้</t>
  </si>
  <si>
    <t>กำไรเบ็ดเสร็จรวมสำหรับงวด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</si>
  <si>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</si>
  <si>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</si>
  <si>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ก.  เงินสดและรายการเทียบเท่าเงินสด ณ วันสิ้นงวด</t>
  </si>
  <si>
    <t>เงินสดรับจากการจำหน่ายอุปกรณ์</t>
  </si>
  <si>
    <t>สินค้าคงเหลือที่รับโอนมาจากอุปกรณ์</t>
  </si>
  <si>
    <t>งบการเงินรวม</t>
  </si>
  <si>
    <t>งบการเงินเฉพาะกิจการ</t>
  </si>
  <si>
    <t>รวมส่วนของ</t>
  </si>
  <si>
    <t>เป็นทุนสำรอง</t>
  </si>
  <si>
    <t>ตามกฎหมาย</t>
  </si>
  <si>
    <t>เงินลงทุนในบริษัทย่อยซึ่งบันทึกโดยวิธีราคาทุน</t>
  </si>
  <si>
    <t>หนี้สินตามสัญญาเช่าส่วนที่ครบกำหนดชำระภายในหนึ่งปี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</si>
  <si>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</si>
  <si>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</si>
  <si>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</si>
  <si>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</si>
  <si>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ส่วนได้เสียที่ไม่มีอำนาจควบคุม</t>
  </si>
  <si>
    <t>บริษัท เทคโนเมดิคัล จำกัด (มหาชน) และบริษัทย่อย</t>
  </si>
  <si>
    <t>หนี้สินตามสัญญาเช่า - สุทธิ</t>
  </si>
  <si>
    <t>กำไรจากกิจกรรมดำเนินงาน</t>
  </si>
  <si>
    <t>เต็มมูลค่าแล้ว</t>
  </si>
  <si>
    <t>ที่ยังไม่ได้จัดสรร</t>
  </si>
  <si>
    <t>หนี้สินตามสัญญาเช่าลดลง</t>
  </si>
  <si>
    <t>สินทรัพย์สิทธิการใช้ - สุทธิ</t>
  </si>
  <si>
    <t>สินทรัพย์ทางการเงินไม่หมุนเวียนอื่น - เงินฝากประจำ</t>
  </si>
  <si>
    <t>ค.  ข้อมูลกระแสเงินสดเปิดเผยเพิ่มเติม</t>
  </si>
  <si>
    <t>กระแสเงินสดจ่ายทั้งหมดตามสัญญาเช่า</t>
  </si>
  <si>
    <t>เงินกู้ยืมระยะสั้นจากกิจการที่เกี่ยวข้องกัน</t>
  </si>
  <si>
    <t>สินทรัพย์สิทธิการใช้เพิ่มขึ้น</t>
  </si>
  <si>
    <t>สินทรัพย์สิทธิการใช้และหนี้สินตามสัญญาเช่าเพิ่มขึ้นจากการทำสัญญาเช่าใหม่</t>
  </si>
  <si>
    <t>3, 5</t>
  </si>
  <si>
    <t>กำไรจากอัตราแลกเปลี่ยน</t>
  </si>
  <si>
    <t>6, 7</t>
  </si>
  <si>
    <t>ขาดทุนเบ็ดเสร็จอื่นสำหรับงวด</t>
  </si>
  <si>
    <t>ยอดคงเหลือต้นงวด ณ วันที่ 1 มกราคม 2565</t>
  </si>
  <si>
    <t>- ลูกหนี้อื่น</t>
  </si>
  <si>
    <t xml:space="preserve">   กับธนาคารที่ติดภาระค้ำประกัน</t>
  </si>
  <si>
    <t>หนี้สินภาษีเงินได้รอการตัดบัญชี</t>
  </si>
  <si>
    <t>ขาดทุนจากการตัดจำหน่ายสินค้าเพื่อบริจาคการกุศล</t>
  </si>
  <si>
    <t>เงินฝากออมทรัพย์และเงินฝากประจำระยะสั้นกับธนาคาร</t>
  </si>
  <si>
    <t>ดอกเบี้ยเงินกู้ยืมระยะยาวที่บันทึกเป็นต้นทุนของสินทรัพย์ถาวร</t>
  </si>
  <si>
    <t>งบกำไรขาดทุนเบ็ดเสร็จ (ต่อ)</t>
  </si>
  <si>
    <t>กระแสเงินสดสุทธิได้มาจาก (ใช้ไปใน) กิจกรรมจัดหาเงิน</t>
  </si>
  <si>
    <t>กระแสเงินสดสุทธิใช้ไปในกิจกรรมลงทุน</t>
  </si>
  <si>
    <t>ขาดทุนจากการตัดจำหน่ายสินค้าเพื่อเป็นสินค้าตัวอย่าง</t>
  </si>
  <si>
    <t>กระแสเงินสดสุทธิได้มาจากการดำเนินงาน</t>
  </si>
  <si>
    <t>กระแสเงินสดสุทธิได้มาจากกิจกรรมดำเนินงาน</t>
  </si>
  <si>
    <t>- เงินทดรองจ่ายอื่น</t>
  </si>
  <si>
    <t>กำไรต่อหุ้นขั้นพื้นฐาน (บาท)</t>
  </si>
  <si>
    <t>กำไรต่อหุ้นปรับลด (บาท)</t>
  </si>
  <si>
    <t>กำไรสำหรับงวด</t>
  </si>
  <si>
    <t>องค์ประกอบอื่นของส่วนของผู้ถือหุ้น - ขาดทุนจากการ</t>
  </si>
  <si>
    <t xml:space="preserve">   เปลี่ยนแปลงสัดส่วนการถือหุ้นในบริษัทย่อย</t>
  </si>
  <si>
    <t>ที่ยังไม่ได้</t>
  </si>
  <si>
    <t>ส่วนได้เสีย</t>
  </si>
  <si>
    <t>ควบคุม</t>
  </si>
  <si>
    <t>ที่ไม่มีอำนาจ</t>
  </si>
  <si>
    <t>ส่วนของ</t>
  </si>
  <si>
    <t>ซื้อสินทรัพย์ไม่มีตัวตนโดยยังไม่จ่ายชำระเงินแก่ผู้ขาย</t>
  </si>
  <si>
    <t>3, 4</t>
  </si>
  <si>
    <t>เงินกู้ยืมระยะยาวเพิ่มขึ้น</t>
  </si>
  <si>
    <t>31 ธันวาคม 2565</t>
  </si>
  <si>
    <t>ณ วันที่ 31 มีนาคม 2566 และวันที่ 31 ธันวาคม 2565</t>
  </si>
  <si>
    <t>31 มีนาคม 2566</t>
  </si>
  <si>
    <t>ยอดคงเหลือสิ้นงวด ณ วันที่ 31 มีนาคม 2566</t>
  </si>
  <si>
    <t>ยอดคงเหลือต้นงวด ณ วันที่ 1 มกราคม 2566</t>
  </si>
  <si>
    <t>ยอดคงเหลือสิ้นงวด ณ วันที่ 31 มีนาคม 2565</t>
  </si>
  <si>
    <t>สำหรับงวดสามเดือนสิ้นสุดวันที่ 31 มีนาคม 2566 และ 2565</t>
  </si>
  <si>
    <t>ขาดทุนเบ็ดเสร็จรวมสำหรับงวด</t>
  </si>
  <si>
    <t>หุ้นสามัญ 410,666,649 หุ้น มูลค่าหุ้นละ 0.50 บาท</t>
  </si>
  <si>
    <t>รวมส่วนของบริษัทใหญ่</t>
  </si>
  <si>
    <t>กำไร (ขาดทุน) เบ็ดเสร็จรวมสำหรับงวด</t>
  </si>
  <si>
    <t>กำไรที่ยังไม่เกิดขึ้นจากอัตราแลกเปลี่ยน</t>
  </si>
  <si>
    <t>รายได้จากการให้บริการ</t>
  </si>
  <si>
    <t>ต้นทุนการให้บริการ</t>
  </si>
  <si>
    <t>รายการที่จะไม่มีการจัดประเภทรายการใหม่ไว้ในกำไรหรือขาดทุนในภายหลัง</t>
  </si>
  <si>
    <t xml:space="preserve">    ภาษีเงินได้จำนวน 1,740 พันบาท) ในปี 2565</t>
  </si>
  <si>
    <t xml:space="preserve">    ของหนี้สินผลประโยชน์ของพนักงานหลังออกจากงาน (สุทธิจากผลกระทบ</t>
  </si>
  <si>
    <t>ขาดทุน (กลับรายการขาดทุน) จากการด้อยค่าของลูกหนี้การค้า</t>
  </si>
  <si>
    <t>ขาดทุน (กลับรายการขาดทุน) จากการลดลงของมูลค่าและสินค้าเสื่อมสภาพ</t>
  </si>
  <si>
    <t>เงินกู้ยืมระยะสั้นจากสถาบันการเงินเพิ่มขึ้น (ลดลง)</t>
  </si>
  <si>
    <t>เงินกู้ยืมระยะสั้นจากกิจการที่เกี่ยวข้องกันลดลง</t>
  </si>
  <si>
    <t>เงินสดและรายการเทียบเท่าเงินสดลดลง - สุทธิ</t>
  </si>
  <si>
    <t>-   ขาดทุนจากการวัดมูลค่าใหม่ของประมาณการตามหลักการคณิตศาสตร์ประกันภัย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</si>
</sst>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\ ;\(#,##0\)"/>
    <numFmt numFmtId="168" formatCode="_(* #,##0.0000_);_(* \(#,##0.0000\);_(* &quot;-&quot;??_);_(@_)"/>
    <numFmt numFmtId="170" formatCode="_(* #,##0.0_);_(* \(#,##0.0\);_(* &quot;-&quot;??_);_(@_)"/>
  </numFmts>
  <fonts count="20">
    <font>
      <sz val="14"/>
      <name val="Cordia New"/>
      <charset val="222"/>
    </font>
    <font>
      <sz val="14"/>
      <name val="Cordia New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4"/>
      <name val="Cordia New"/>
      <family val="2"/>
    </font>
    <font>
      <sz val="11"/>
      <name val="Times New Roman"/>
      <family val="1"/>
    </font>
    <font>
      <sz val="10"/>
      <name val="Arial"/>
      <family val="2"/>
    </font>
    <font>
      <sz val="14"/>
      <name val="Cordia New"/>
      <family val="2"/>
    </font>
    <font>
      <sz val="15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b/>
      <sz val="17"/>
      <name val="Angsana New"/>
      <family val="1"/>
    </font>
    <font>
      <sz val="17"/>
      <name val="Angsana New"/>
      <family val="1"/>
    </font>
    <font>
      <sz val="16"/>
      <color rgb="FFFF0000"/>
      <name val="Angsana New"/>
      <family val="1"/>
    </font>
    <font>
      <sz val="15"/>
      <name val="Times New Roman"/>
      <family val="1"/>
    </font>
    <font>
      <b/>
      <sz val="15"/>
      <name val="Times New Roman"/>
      <family val="1"/>
    </font>
    <font>
      <sz val="15"/>
      <color theme="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FFFF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11" applyFont="1" applyAlignment="1"/>
    <xf numFmtId="0" fontId="2" fillId="0" borderId="0" xfId="8" applyFont="1" applyBorder="1" applyAlignment="1"/>
    <xf numFmtId="0" fontId="2" fillId="0" borderId="0" xfId="0" applyFont="1"/>
    <xf numFmtId="165" fontId="4" fillId="0" borderId="0" xfId="1" applyNumberFormat="1" applyFont="1" applyFill="1" applyBorder="1" applyAlignment="1"/>
    <xf numFmtId="3" fontId="4" fillId="0" borderId="0" xfId="1" applyNumberFormat="1" applyFont="1" applyFill="1" applyBorder="1" applyAlignment="1"/>
    <xf numFmtId="0" fontId="2" fillId="0" borderId="0" xfId="0" applyFont="1" applyFill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wrapText="1"/>
    </xf>
    <xf numFmtId="165" fontId="4" fillId="0" borderId="0" xfId="0" applyNumberFormat="1" applyFont="1" applyFill="1" applyBorder="1" applyAlignment="1"/>
    <xf numFmtId="165" fontId="4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165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3" fillId="0" borderId="0" xfId="0" applyFont="1" applyFill="1" applyAlignment="1">
      <alignment vertical="center" wrapText="1"/>
    </xf>
    <xf numFmtId="43" fontId="4" fillId="0" borderId="0" xfId="1" applyNumberFormat="1" applyFont="1" applyFill="1" applyBorder="1" applyAlignment="1"/>
    <xf numFmtId="43" fontId="4" fillId="0" borderId="0" xfId="0" applyNumberFormat="1" applyFont="1" applyFill="1" applyBorder="1" applyAlignment="1"/>
    <xf numFmtId="37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37" fontId="6" fillId="0" borderId="0" xfId="0" applyNumberFormat="1" applyFont="1" applyFill="1" applyBorder="1" applyAlignment="1"/>
    <xf numFmtId="165" fontId="6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Alignment="1">
      <alignment horizontal="right"/>
    </xf>
    <xf numFmtId="165" fontId="4" fillId="0" borderId="3" xfId="1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/>
    </xf>
    <xf numFmtId="0" fontId="4" fillId="0" borderId="0" xfId="0" quotePrefix="1" applyFont="1" applyFill="1" applyAlignment="1">
      <alignment wrapText="1"/>
    </xf>
    <xf numFmtId="0" fontId="9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3" fontId="4" fillId="0" borderId="0" xfId="1" applyFont="1" applyAlignment="1">
      <alignment vertical="center"/>
    </xf>
    <xf numFmtId="43" fontId="4" fillId="0" borderId="0" xfId="1" applyFont="1" applyAlignment="1">
      <alignment horizontal="center"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horizontal="center" vertical="center"/>
    </xf>
    <xf numFmtId="165" fontId="4" fillId="0" borderId="4" xfId="1" applyNumberFormat="1" applyFont="1" applyFill="1" applyBorder="1" applyAlignment="1">
      <alignment vertical="center"/>
    </xf>
    <xf numFmtId="165" fontId="4" fillId="0" borderId="5" xfId="1" applyNumberFormat="1" applyFont="1" applyFill="1" applyBorder="1" applyAlignment="1">
      <alignment vertical="center"/>
    </xf>
    <xf numFmtId="165" fontId="4" fillId="0" borderId="3" xfId="1" applyNumberFormat="1" applyFont="1" applyFill="1" applyBorder="1" applyAlignment="1"/>
    <xf numFmtId="165" fontId="4" fillId="0" borderId="4" xfId="1" applyNumberFormat="1" applyFont="1" applyFill="1" applyBorder="1" applyAlignment="1"/>
    <xf numFmtId="165" fontId="4" fillId="0" borderId="5" xfId="1" applyNumberFormat="1" applyFont="1" applyFill="1" applyBorder="1" applyAlignment="1"/>
    <xf numFmtId="0" fontId="3" fillId="0" borderId="0" xfId="0" applyFont="1" applyFill="1"/>
    <xf numFmtId="165" fontId="4" fillId="0" borderId="1" xfId="1" applyNumberFormat="1" applyFont="1" applyFill="1" applyBorder="1" applyAlignment="1"/>
    <xf numFmtId="43" fontId="4" fillId="0" borderId="0" xfId="1" applyFont="1" applyFill="1" applyBorder="1" applyAlignment="1"/>
    <xf numFmtId="164" fontId="4" fillId="0" borderId="0" xfId="0" applyNumberFormat="1" applyFont="1" applyFill="1" applyBorder="1" applyAlignment="1"/>
    <xf numFmtId="0" fontId="4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/>
    <xf numFmtId="165" fontId="9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165" fontId="4" fillId="0" borderId="0" xfId="4" applyNumberFormat="1" applyFont="1" applyFill="1" applyBorder="1" applyAlignment="1"/>
    <xf numFmtId="0" fontId="13" fillId="0" borderId="0" xfId="0" applyFont="1" applyFill="1" applyBorder="1" applyAlignment="1"/>
    <xf numFmtId="0" fontId="4" fillId="0" borderId="0" xfId="0" applyFont="1" applyFill="1" applyBorder="1" applyAlignment="1">
      <alignment horizontal="right" vertical="center"/>
    </xf>
    <xf numFmtId="0" fontId="3" fillId="0" borderId="0" xfId="7" applyFont="1" applyFill="1"/>
    <xf numFmtId="165" fontId="4" fillId="0" borderId="3" xfId="0" applyNumberFormat="1" applyFont="1" applyFill="1" applyBorder="1" applyAlignment="1"/>
    <xf numFmtId="0" fontId="12" fillId="0" borderId="0" xfId="0" applyFont="1" applyBorder="1" applyAlignment="1">
      <alignment horizontal="right" vertical="center"/>
    </xf>
    <xf numFmtId="43" fontId="4" fillId="0" borderId="0" xfId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/>
    </xf>
    <xf numFmtId="0" fontId="14" fillId="0" borderId="0" xfId="0" applyNumberFormat="1" applyFont="1" applyFill="1" applyAlignment="1">
      <alignment horizontal="left" vertical="center"/>
    </xf>
    <xf numFmtId="0" fontId="15" fillId="0" borderId="0" xfId="0" applyNumberFormat="1" applyFont="1" applyFill="1" applyAlignment="1">
      <alignment horizontal="centerContinuous" vertical="center"/>
    </xf>
    <xf numFmtId="0" fontId="15" fillId="0" borderId="0" xfId="0" applyFont="1" applyFill="1" applyAlignment="1">
      <alignment vertical="center"/>
    </xf>
    <xf numFmtId="0" fontId="15" fillId="0" borderId="0" xfId="0" quotePrefix="1" applyNumberFormat="1" applyFont="1" applyFill="1" applyBorder="1" applyAlignment="1">
      <alignment vertical="center"/>
    </xf>
    <xf numFmtId="0" fontId="15" fillId="0" borderId="3" xfId="0" quotePrefix="1" applyNumberFormat="1" applyFont="1" applyFill="1" applyBorder="1" applyAlignment="1">
      <alignment horizontal="center" vertical="center"/>
    </xf>
    <xf numFmtId="0" fontId="15" fillId="0" borderId="0" xfId="0" quotePrefix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166" fontId="12" fillId="0" borderId="0" xfId="12" applyNumberFormat="1" applyFont="1" applyAlignment="1"/>
    <xf numFmtId="0" fontId="12" fillId="0" borderId="0" xfId="12" applyFont="1" applyAlignment="1"/>
    <xf numFmtId="0" fontId="12" fillId="0" borderId="0" xfId="12" applyFont="1" applyBorder="1" applyAlignment="1"/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2" fillId="0" borderId="0" xfId="12" applyFont="1" applyAlignment="1"/>
    <xf numFmtId="0" fontId="12" fillId="2" borderId="0" xfId="12" applyFont="1" applyFill="1" applyAlignment="1"/>
    <xf numFmtId="165" fontId="12" fillId="0" borderId="1" xfId="1" applyNumberFormat="1" applyFont="1" applyBorder="1" applyAlignment="1"/>
    <xf numFmtId="165" fontId="12" fillId="0" borderId="0" xfId="1" applyNumberFormat="1" applyFont="1" applyAlignment="1"/>
    <xf numFmtId="165" fontId="12" fillId="0" borderId="1" xfId="12" applyNumberFormat="1" applyFont="1" applyFill="1" applyBorder="1" applyAlignment="1"/>
    <xf numFmtId="170" fontId="12" fillId="0" borderId="0" xfId="1" applyNumberFormat="1" applyFont="1" applyBorder="1" applyAlignment="1"/>
    <xf numFmtId="170" fontId="12" fillId="0" borderId="0" xfId="1" applyNumberFormat="1" applyFont="1" applyAlignment="1"/>
    <xf numFmtId="170" fontId="12" fillId="0" borderId="0" xfId="12" applyNumberFormat="1" applyFont="1" applyFill="1" applyBorder="1" applyAlignment="1"/>
    <xf numFmtId="165" fontId="12" fillId="0" borderId="0" xfId="12" applyNumberFormat="1" applyFont="1" applyFill="1" applyBorder="1" applyAlignment="1"/>
    <xf numFmtId="165" fontId="12" fillId="0" borderId="0" xfId="6" applyNumberFormat="1" applyFont="1" applyFill="1" applyBorder="1" applyAlignment="1">
      <alignment horizontal="right"/>
    </xf>
    <xf numFmtId="0" fontId="12" fillId="0" borderId="0" xfId="12" applyFont="1" applyFill="1" applyAlignment="1"/>
    <xf numFmtId="0" fontId="12" fillId="0" borderId="0" xfId="0" applyFont="1" applyFill="1" applyBorder="1" applyAlignment="1">
      <alignment horizontal="center" vertical="center" wrapText="1"/>
    </xf>
    <xf numFmtId="49" fontId="12" fillId="0" borderId="0" xfId="12" applyNumberFormat="1" applyFont="1" applyFill="1" applyBorder="1" applyAlignment="1">
      <alignment horizontal="center"/>
    </xf>
    <xf numFmtId="0" fontId="12" fillId="0" borderId="0" xfId="0" applyFont="1" applyFill="1" applyBorder="1" applyAlignment="1"/>
    <xf numFmtId="166" fontId="12" fillId="0" borderId="0" xfId="12" applyNumberFormat="1" applyFont="1" applyFill="1" applyAlignment="1"/>
    <xf numFmtId="0" fontId="12" fillId="0" borderId="0" xfId="0" applyFont="1" applyFill="1" applyBorder="1" applyAlignment="1">
      <alignment horizontal="right" vertical="center"/>
    </xf>
    <xf numFmtId="0" fontId="2" fillId="0" borderId="0" xfId="11" applyFont="1" applyFill="1" applyAlignment="1"/>
    <xf numFmtId="0" fontId="2" fillId="0" borderId="0" xfId="8" applyFont="1" applyFill="1" applyBorder="1" applyAlignment="1"/>
    <xf numFmtId="0" fontId="12" fillId="0" borderId="0" xfId="12" applyFont="1" applyFill="1" applyBorder="1" applyAlignment="1"/>
    <xf numFmtId="0" fontId="2" fillId="0" borderId="0" xfId="12" applyFont="1" applyFill="1" applyAlignment="1"/>
    <xf numFmtId="165" fontId="12" fillId="0" borderId="0" xfId="1" applyNumberFormat="1" applyFont="1" applyFill="1" applyAlignment="1"/>
    <xf numFmtId="165" fontId="12" fillId="0" borderId="1" xfId="1" applyNumberFormat="1" applyFont="1" applyFill="1" applyBorder="1" applyAlignment="1"/>
    <xf numFmtId="170" fontId="12" fillId="0" borderId="0" xfId="1" applyNumberFormat="1" applyFont="1" applyFill="1" applyBorder="1" applyAlignment="1"/>
    <xf numFmtId="170" fontId="12" fillId="0" borderId="0" xfId="1" applyNumberFormat="1" applyFont="1" applyFill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quotePrefix="1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/>
    </xf>
    <xf numFmtId="168" fontId="17" fillId="0" borderId="0" xfId="1" applyNumberFormat="1" applyFont="1" applyFill="1" applyBorder="1" applyAlignment="1"/>
    <xf numFmtId="43" fontId="17" fillId="0" borderId="0" xfId="1" applyFont="1" applyFill="1" applyBorder="1" applyAlignment="1"/>
    <xf numFmtId="165" fontId="4" fillId="0" borderId="2" xfId="1" applyNumberFormat="1" applyFont="1" applyFill="1" applyBorder="1" applyAlignment="1">
      <alignment horizontal="right"/>
    </xf>
    <xf numFmtId="0" fontId="16" fillId="0" borderId="0" xfId="0" applyFont="1" applyFill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37" fontId="17" fillId="0" borderId="0" xfId="0" applyNumberFormat="1" applyFont="1" applyFill="1" applyBorder="1" applyAlignment="1"/>
    <xf numFmtId="165" fontId="17" fillId="0" borderId="0" xfId="1" applyNumberFormat="1" applyFont="1" applyFill="1" applyBorder="1" applyAlignment="1"/>
    <xf numFmtId="0" fontId="18" fillId="0" borderId="0" xfId="0" applyFont="1" applyFill="1" applyBorder="1" applyAlignment="1"/>
    <xf numFmtId="0" fontId="4" fillId="0" borderId="0" xfId="0" quotePrefix="1" applyNumberFormat="1" applyFont="1" applyFill="1" applyBorder="1" applyAlignment="1">
      <alignment vertical="top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/>
    <xf numFmtId="165" fontId="4" fillId="0" borderId="0" xfId="4" applyNumberFormat="1" applyFont="1" applyFill="1" applyBorder="1" applyAlignment="1">
      <alignment horizontal="center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center" vertical="center"/>
    </xf>
    <xf numFmtId="0" fontId="15" fillId="0" borderId="3" xfId="0" quotePrefix="1" applyNumberFormat="1" applyFont="1" applyFill="1" applyBorder="1" applyAlignment="1">
      <alignment horizontal="center" vertical="center"/>
    </xf>
    <xf numFmtId="0" fontId="4" fillId="0" borderId="0" xfId="0" quotePrefix="1" applyFont="1" applyFill="1" applyBorder="1" applyAlignment="1"/>
    <xf numFmtId="43" fontId="4" fillId="0" borderId="0" xfId="1" applyFont="1" applyFill="1" applyAlignment="1">
      <alignment vertical="center"/>
    </xf>
    <xf numFmtId="0" fontId="15" fillId="0" borderId="4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/>
    <xf numFmtId="168" fontId="4" fillId="0" borderId="5" xfId="1" applyNumberFormat="1" applyFont="1" applyFill="1" applyBorder="1" applyAlignment="1">
      <alignment vertical="center"/>
    </xf>
    <xf numFmtId="168" fontId="4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 applyBorder="1" applyAlignment="1"/>
    <xf numFmtId="168" fontId="4" fillId="0" borderId="0" xfId="1" applyNumberFormat="1" applyFont="1" applyAlignment="1">
      <alignment horizontal="center" vertical="center"/>
    </xf>
    <xf numFmtId="168" fontId="4" fillId="0" borderId="5" xfId="1" applyNumberFormat="1" applyFont="1" applyBorder="1" applyAlignment="1">
      <alignment vertical="center"/>
    </xf>
    <xf numFmtId="168" fontId="4" fillId="0" borderId="0" xfId="1" applyNumberFormat="1" applyFont="1" applyFill="1" applyAlignment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5" fontId="19" fillId="0" borderId="0" xfId="1" applyNumberFormat="1" applyFont="1" applyFill="1" applyAlignment="1">
      <alignment horizontal="right"/>
    </xf>
    <xf numFmtId="165" fontId="19" fillId="0" borderId="0" xfId="1" applyNumberFormat="1" applyFont="1" applyFill="1" applyBorder="1" applyAlignment="1"/>
    <xf numFmtId="0" fontId="4" fillId="0" borderId="4" xfId="0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center" vertical="center"/>
    </xf>
    <xf numFmtId="37" fontId="15" fillId="0" borderId="4" xfId="0" applyNumberFormat="1" applyFont="1" applyFill="1" applyBorder="1" applyAlignment="1">
      <alignment horizontal="center" vertical="center"/>
    </xf>
    <xf numFmtId="0" fontId="15" fillId="0" borderId="4" xfId="0" quotePrefix="1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37" fontId="4" fillId="0" borderId="4" xfId="0" applyNumberFormat="1" applyFont="1" applyFill="1" applyBorder="1" applyAlignment="1">
      <alignment horizontal="center" vertical="top"/>
    </xf>
    <xf numFmtId="37" fontId="4" fillId="0" borderId="4" xfId="0" quotePrefix="1" applyNumberFormat="1" applyFont="1" applyFill="1" applyBorder="1" applyAlignment="1">
      <alignment horizontal="center" vertical="top"/>
    </xf>
  </cellXfs>
  <cellStyles count="14">
    <cellStyle name="Comma" xfId="1" builtinId="3"/>
    <cellStyle name="Comma 2" xfId="2"/>
    <cellStyle name="Comma 2 2" xfId="3"/>
    <cellStyle name="Comma 2 3" xfId="13"/>
    <cellStyle name="Comma 3" xfId="4"/>
    <cellStyle name="Comma 3 2" xfId="5"/>
    <cellStyle name="Comma 4" xfId="6"/>
    <cellStyle name="Normal" xfId="0" builtinId="0"/>
    <cellStyle name="Normal 12" xfId="7"/>
    <cellStyle name="Normal 2" xfId="8"/>
    <cellStyle name="Normal 2 2" xfId="9"/>
    <cellStyle name="Normal 9" xfId="10"/>
    <cellStyle name="Normal_mic007a071c-06t-1 Rev 6" xfId="11"/>
    <cellStyle name="ปกติ 2" xfId="12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11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8711045" y="23552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91440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10</xdr:col>
      <xdr:colOff>0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9982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10</xdr:col>
      <xdr:colOff>0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343787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10</xdr:col>
      <xdr:colOff>0</xdr:colOff>
      <xdr:row>42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3437870" y="1786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8604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J100"/>
  <sheetViews>
    <sheetView view="pageBreakPreview" zoomScale="115" zoomScaleNormal="110" zoomScaleSheetLayoutView="115" workbookViewId="0">
      <selection activeCell="A8" sqref="A8"/>
    </sheetView>
  </sheetViews>
  <sheetFormatPr defaultColWidth="9" defaultRowHeight="23.25" customHeight="1"/>
  <cols>
    <col min="1" max="1" width="50.140625" style="7" customWidth="1"/>
    <col min="2" max="2" width="8.7109375" style="24" customWidth="1"/>
    <col min="3" max="3" width="2.42578125" style="7" customWidth="1"/>
    <col min="4" max="4" width="15.7109375" style="4" customWidth="1"/>
    <col min="5" max="5" width="2.42578125" style="7" customWidth="1"/>
    <col min="6" max="6" width="15.42578125" style="7" customWidth="1"/>
    <col min="7" max="7" width="2.42578125" style="7" customWidth="1"/>
    <col min="8" max="8" width="15.7109375" style="7" customWidth="1"/>
    <col min="9" max="9" width="2.42578125" style="48" customWidth="1"/>
    <col min="10" max="10" width="15.42578125" style="7" customWidth="1"/>
    <col min="11" max="16384" width="9" style="7"/>
  </cols>
  <sheetData>
    <row r="1" spans="1:10" ht="23.25" customHeight="1">
      <c r="A1" s="46" t="s">
        <v>121</v>
      </c>
    </row>
    <row r="2" spans="1:10" ht="23.25" customHeight="1">
      <c r="A2" s="10" t="s">
        <v>21</v>
      </c>
      <c r="F2" s="7" t="s">
        <v>20</v>
      </c>
    </row>
    <row r="3" spans="1:10" ht="23.25" customHeight="1">
      <c r="A3" s="10" t="s">
        <v>166</v>
      </c>
    </row>
    <row r="5" spans="1:10" ht="23.25" customHeight="1">
      <c r="A5" s="107" t="s">
        <v>0</v>
      </c>
    </row>
    <row r="6" spans="1:10" ht="23.25" customHeight="1">
      <c r="A6" s="107"/>
    </row>
    <row r="7" spans="1:10" s="34" customFormat="1" ht="23.25" customHeight="1">
      <c r="A7" s="108"/>
      <c r="B7" s="109"/>
      <c r="C7" s="109"/>
      <c r="D7" s="151" t="s">
        <v>98</v>
      </c>
      <c r="E7" s="151"/>
      <c r="F7" s="151"/>
      <c r="G7" s="151"/>
      <c r="H7" s="151"/>
      <c r="I7" s="151"/>
      <c r="J7" s="151"/>
    </row>
    <row r="8" spans="1:10" s="34" customFormat="1" ht="23.25" customHeight="1">
      <c r="A8" s="108"/>
      <c r="C8" s="109"/>
      <c r="D8" s="152" t="s">
        <v>109</v>
      </c>
      <c r="E8" s="152"/>
      <c r="F8" s="152"/>
      <c r="G8" s="110"/>
      <c r="H8" s="153" t="s">
        <v>110</v>
      </c>
      <c r="I8" s="154"/>
      <c r="J8" s="154"/>
    </row>
    <row r="9" spans="1:10" s="34" customFormat="1" ht="23.25" customHeight="1">
      <c r="A9" s="108"/>
      <c r="C9" s="109"/>
      <c r="D9" s="111" t="s">
        <v>167</v>
      </c>
      <c r="E9" s="112"/>
      <c r="F9" s="111" t="s">
        <v>165</v>
      </c>
      <c r="G9" s="110"/>
      <c r="H9" s="111" t="str">
        <f>+D9</f>
        <v>31 มีนาคม 2566</v>
      </c>
      <c r="I9" s="112"/>
      <c r="J9" s="111" t="str">
        <f>+F9</f>
        <v>31 ธันวาคม 2565</v>
      </c>
    </row>
    <row r="10" spans="1:10" s="34" customFormat="1" ht="23.25" customHeight="1">
      <c r="A10" s="108"/>
      <c r="B10" s="57"/>
      <c r="C10" s="109"/>
      <c r="D10" s="9" t="s">
        <v>99</v>
      </c>
      <c r="E10" s="112"/>
      <c r="F10" s="112" t="s">
        <v>101</v>
      </c>
      <c r="G10" s="110"/>
      <c r="H10" s="9" t="s">
        <v>99</v>
      </c>
      <c r="I10" s="112"/>
      <c r="J10" s="112" t="s">
        <v>101</v>
      </c>
    </row>
    <row r="11" spans="1:10" s="34" customFormat="1" ht="23.25" customHeight="1">
      <c r="A11" s="108"/>
      <c r="B11" s="113" t="s">
        <v>5</v>
      </c>
      <c r="C11" s="109"/>
      <c r="D11" s="67" t="s">
        <v>100</v>
      </c>
      <c r="E11" s="112"/>
      <c r="F11" s="135"/>
      <c r="G11" s="110"/>
      <c r="H11" s="67" t="s">
        <v>100</v>
      </c>
      <c r="I11" s="112"/>
      <c r="J11" s="134"/>
    </row>
    <row r="12" spans="1:10" ht="23.25" customHeight="1">
      <c r="A12" s="10" t="s">
        <v>1</v>
      </c>
      <c r="F12" s="4"/>
      <c r="G12" s="4"/>
      <c r="H12" s="4"/>
    </row>
    <row r="13" spans="1:10" ht="23.25" customHeight="1">
      <c r="A13" s="11" t="s">
        <v>19</v>
      </c>
      <c r="D13" s="25">
        <v>88641</v>
      </c>
      <c r="E13" s="12"/>
      <c r="F13" s="25">
        <v>100069</v>
      </c>
      <c r="G13" s="25"/>
      <c r="H13" s="25">
        <v>49820</v>
      </c>
      <c r="J13" s="25">
        <v>51435</v>
      </c>
    </row>
    <row r="14" spans="1:10" ht="23.25" customHeight="1">
      <c r="A14" s="11" t="s">
        <v>94</v>
      </c>
      <c r="B14" s="24" t="s">
        <v>163</v>
      </c>
      <c r="D14" s="25">
        <v>203582</v>
      </c>
      <c r="E14" s="12"/>
      <c r="F14" s="25">
        <v>203474</v>
      </c>
      <c r="G14" s="25"/>
      <c r="H14" s="25">
        <v>201503</v>
      </c>
      <c r="J14" s="25">
        <v>203558</v>
      </c>
    </row>
    <row r="15" spans="1:10" ht="23.25" customHeight="1">
      <c r="A15" s="11" t="s">
        <v>83</v>
      </c>
      <c r="D15" s="25">
        <v>183261</v>
      </c>
      <c r="E15" s="12"/>
      <c r="F15" s="25">
        <v>177733</v>
      </c>
      <c r="G15" s="25"/>
      <c r="H15" s="25">
        <v>183261</v>
      </c>
      <c r="J15" s="25">
        <v>177733</v>
      </c>
    </row>
    <row r="16" spans="1:10" ht="23.25" customHeight="1">
      <c r="A16" s="11" t="s">
        <v>18</v>
      </c>
      <c r="D16" s="25"/>
      <c r="E16" s="12"/>
      <c r="F16" s="25"/>
      <c r="G16" s="25"/>
      <c r="H16" s="25"/>
      <c r="J16" s="25"/>
    </row>
    <row r="17" spans="1:10" ht="23.25" customHeight="1">
      <c r="A17" s="31" t="s">
        <v>82</v>
      </c>
      <c r="D17" s="25">
        <v>16594</v>
      </c>
      <c r="E17" s="12"/>
      <c r="F17" s="25">
        <v>15950</v>
      </c>
      <c r="G17" s="25"/>
      <c r="H17" s="25">
        <v>2542</v>
      </c>
      <c r="J17" s="25">
        <v>3020</v>
      </c>
    </row>
    <row r="18" spans="1:10" ht="23.25" customHeight="1">
      <c r="A18" s="31" t="s">
        <v>88</v>
      </c>
      <c r="D18" s="25">
        <v>13322</v>
      </c>
      <c r="E18" s="12"/>
      <c r="F18" s="25">
        <v>10307</v>
      </c>
      <c r="G18" s="25"/>
      <c r="H18" s="25">
        <v>13322</v>
      </c>
      <c r="J18" s="25">
        <v>10307</v>
      </c>
    </row>
    <row r="19" spans="1:10" ht="22.9" customHeight="1">
      <c r="A19" s="31" t="s">
        <v>79</v>
      </c>
      <c r="D19" s="25">
        <v>4544</v>
      </c>
      <c r="E19" s="12"/>
      <c r="F19" s="25">
        <v>3992</v>
      </c>
      <c r="G19" s="25"/>
      <c r="H19" s="25">
        <v>3544</v>
      </c>
      <c r="J19" s="25">
        <v>3787</v>
      </c>
    </row>
    <row r="20" spans="1:10" ht="23.25" customHeight="1">
      <c r="A20" s="31" t="s">
        <v>151</v>
      </c>
      <c r="B20" s="24">
        <v>3</v>
      </c>
      <c r="D20" s="25">
        <v>1948</v>
      </c>
      <c r="E20" s="12"/>
      <c r="F20" s="25">
        <v>1580</v>
      </c>
      <c r="G20" s="25"/>
      <c r="H20" s="25">
        <v>1608</v>
      </c>
      <c r="J20" s="25">
        <v>1434</v>
      </c>
    </row>
    <row r="21" spans="1:10" ht="23.25" customHeight="1">
      <c r="A21" s="31" t="s">
        <v>139</v>
      </c>
      <c r="D21" s="25">
        <v>46</v>
      </c>
      <c r="E21" s="12"/>
      <c r="F21" s="25">
        <v>1174</v>
      </c>
      <c r="G21" s="25"/>
      <c r="H21" s="25">
        <v>0</v>
      </c>
      <c r="J21" s="25">
        <v>720</v>
      </c>
    </row>
    <row r="22" spans="1:10" ht="23.25" customHeight="1">
      <c r="A22" s="31" t="s">
        <v>80</v>
      </c>
      <c r="B22" s="24">
        <v>3</v>
      </c>
      <c r="D22" s="25">
        <v>8</v>
      </c>
      <c r="E22" s="12"/>
      <c r="F22" s="25">
        <v>246</v>
      </c>
      <c r="G22" s="25"/>
      <c r="H22" s="25">
        <v>0</v>
      </c>
      <c r="J22" s="25">
        <v>27</v>
      </c>
    </row>
    <row r="23" spans="1:10" ht="23.25" customHeight="1">
      <c r="A23" s="14" t="s">
        <v>2</v>
      </c>
      <c r="D23" s="26">
        <f>SUM(D13:D22)</f>
        <v>511946</v>
      </c>
      <c r="E23" s="12"/>
      <c r="F23" s="26">
        <f>SUM(F13:F22)</f>
        <v>514525</v>
      </c>
      <c r="G23" s="30"/>
      <c r="H23" s="26">
        <f>SUM(H13:H22)</f>
        <v>455600</v>
      </c>
      <c r="J23" s="26">
        <f>SUM(J13:J22)</f>
        <v>452021</v>
      </c>
    </row>
    <row r="24" spans="1:10" ht="23.25" customHeight="1">
      <c r="A24" s="14"/>
      <c r="D24" s="15"/>
      <c r="E24" s="12"/>
      <c r="F24" s="15"/>
      <c r="G24" s="15"/>
      <c r="H24" s="15"/>
      <c r="J24" s="12"/>
    </row>
    <row r="25" spans="1:10" ht="23.25" customHeight="1">
      <c r="A25" s="14" t="s">
        <v>3</v>
      </c>
      <c r="E25" s="12"/>
      <c r="F25" s="15"/>
      <c r="G25" s="15"/>
      <c r="H25" s="15"/>
      <c r="J25" s="12"/>
    </row>
    <row r="26" spans="1:10" ht="23.25" customHeight="1">
      <c r="A26" s="11" t="s">
        <v>128</v>
      </c>
      <c r="E26" s="12"/>
      <c r="F26" s="15"/>
      <c r="G26" s="15"/>
      <c r="H26" s="15"/>
      <c r="J26" s="12"/>
    </row>
    <row r="27" spans="1:10" ht="23.25" customHeight="1">
      <c r="A27" s="31" t="s">
        <v>140</v>
      </c>
      <c r="D27" s="25">
        <v>8000</v>
      </c>
      <c r="E27" s="25"/>
      <c r="F27" s="12">
        <v>8000</v>
      </c>
      <c r="G27" s="25"/>
      <c r="H27" s="25">
        <v>8000</v>
      </c>
      <c r="I27" s="25"/>
      <c r="J27" s="12">
        <v>8000</v>
      </c>
    </row>
    <row r="28" spans="1:10" ht="23.25" customHeight="1">
      <c r="A28" s="11" t="s">
        <v>114</v>
      </c>
      <c r="B28" s="24">
        <v>1</v>
      </c>
      <c r="D28" s="25">
        <v>0</v>
      </c>
      <c r="E28" s="25"/>
      <c r="F28" s="25">
        <v>0</v>
      </c>
      <c r="G28" s="25"/>
      <c r="H28" s="25">
        <v>245000</v>
      </c>
      <c r="I28" s="25"/>
      <c r="J28" s="25">
        <v>245000</v>
      </c>
    </row>
    <row r="29" spans="1:10" ht="23.25" customHeight="1">
      <c r="A29" s="11" t="s">
        <v>34</v>
      </c>
      <c r="D29" s="25">
        <v>397626</v>
      </c>
      <c r="E29" s="25"/>
      <c r="F29" s="25">
        <v>383848</v>
      </c>
      <c r="G29" s="25"/>
      <c r="H29" s="25">
        <v>115320</v>
      </c>
      <c r="I29" s="25"/>
      <c r="J29" s="25">
        <v>115115</v>
      </c>
    </row>
    <row r="30" spans="1:10" ht="23.25" customHeight="1">
      <c r="A30" s="11" t="s">
        <v>127</v>
      </c>
      <c r="B30" s="24">
        <v>3</v>
      </c>
      <c r="D30" s="25">
        <v>15727</v>
      </c>
      <c r="E30" s="25"/>
      <c r="F30" s="25">
        <v>8841</v>
      </c>
      <c r="G30" s="25"/>
      <c r="H30" s="25">
        <v>15727</v>
      </c>
      <c r="I30" s="25"/>
      <c r="J30" s="25">
        <v>8841</v>
      </c>
    </row>
    <row r="31" spans="1:10" ht="23.25" customHeight="1">
      <c r="A31" s="11" t="s">
        <v>35</v>
      </c>
      <c r="D31" s="25">
        <v>5760</v>
      </c>
      <c r="E31" s="25"/>
      <c r="F31" s="25">
        <v>5926</v>
      </c>
      <c r="G31" s="25"/>
      <c r="H31" s="25">
        <v>2832</v>
      </c>
      <c r="I31" s="25"/>
      <c r="J31" s="25">
        <v>2970</v>
      </c>
    </row>
    <row r="32" spans="1:10" ht="23.25" customHeight="1">
      <c r="A32" s="11" t="s">
        <v>37</v>
      </c>
      <c r="B32" s="24">
        <v>7</v>
      </c>
      <c r="D32" s="25">
        <v>7134</v>
      </c>
      <c r="E32" s="25"/>
      <c r="F32" s="25">
        <v>5682</v>
      </c>
      <c r="G32" s="25"/>
      <c r="H32" s="25">
        <v>7134</v>
      </c>
      <c r="I32" s="25"/>
      <c r="J32" s="25">
        <v>5661</v>
      </c>
    </row>
    <row r="33" spans="1:10" ht="23.25" customHeight="1">
      <c r="A33" s="11" t="s">
        <v>89</v>
      </c>
      <c r="D33" s="25">
        <v>2942</v>
      </c>
      <c r="E33" s="25"/>
      <c r="F33" s="25">
        <v>2934</v>
      </c>
      <c r="G33" s="25"/>
      <c r="H33" s="25">
        <v>2264</v>
      </c>
      <c r="I33" s="25"/>
      <c r="J33" s="25">
        <v>2264</v>
      </c>
    </row>
    <row r="34" spans="1:10" ht="23.25" customHeight="1">
      <c r="A34" s="14" t="s">
        <v>13</v>
      </c>
      <c r="D34" s="26">
        <f>SUM(D27:D33)</f>
        <v>437189</v>
      </c>
      <c r="E34" s="12"/>
      <c r="F34" s="26">
        <f>SUM(F27:F33)</f>
        <v>415231</v>
      </c>
      <c r="G34" s="30"/>
      <c r="H34" s="26">
        <f>SUM(H27:H33)</f>
        <v>396277</v>
      </c>
      <c r="I34" s="12"/>
      <c r="J34" s="26">
        <f>SUM(J27:J33)</f>
        <v>387851</v>
      </c>
    </row>
    <row r="35" spans="1:10" ht="23.25" customHeight="1">
      <c r="A35" s="14"/>
      <c r="E35" s="12"/>
      <c r="F35" s="15"/>
      <c r="G35" s="15"/>
      <c r="H35" s="4"/>
      <c r="I35" s="12"/>
      <c r="J35" s="15"/>
    </row>
    <row r="36" spans="1:10" ht="23.25" customHeight="1" thickBot="1">
      <c r="A36" s="10" t="s">
        <v>4</v>
      </c>
      <c r="D36" s="28">
        <f>D23+D34</f>
        <v>949135</v>
      </c>
      <c r="E36" s="12"/>
      <c r="F36" s="28">
        <f>F23+F34</f>
        <v>929756</v>
      </c>
      <c r="G36" s="30"/>
      <c r="H36" s="28">
        <f>H23+H34</f>
        <v>851877</v>
      </c>
      <c r="I36" s="12"/>
      <c r="J36" s="28">
        <f>J23+J34</f>
        <v>839872</v>
      </c>
    </row>
    <row r="37" spans="1:10" ht="23.25" customHeight="1" thickTop="1">
      <c r="A37" s="10"/>
      <c r="E37" s="12"/>
      <c r="F37" s="4"/>
      <c r="G37" s="4"/>
      <c r="H37" s="4"/>
      <c r="J37" s="12"/>
    </row>
    <row r="38" spans="1:10" ht="23.25" customHeight="1">
      <c r="A38" s="7" t="s">
        <v>102</v>
      </c>
      <c r="E38" s="12"/>
      <c r="F38" s="4"/>
      <c r="G38" s="4"/>
      <c r="H38" s="4"/>
      <c r="J38" s="12"/>
    </row>
    <row r="39" spans="1:10" ht="23.25" customHeight="1">
      <c r="A39" s="46" t="str">
        <f>A1</f>
        <v>บริษัท เทคโนเมดิคัล จำกัด (มหาชน) และบริษัทย่อย</v>
      </c>
      <c r="J39" s="12"/>
    </row>
    <row r="40" spans="1:10" ht="23.25" customHeight="1">
      <c r="A40" s="10" t="s">
        <v>42</v>
      </c>
      <c r="J40" s="12"/>
    </row>
    <row r="41" spans="1:10" ht="23.25" customHeight="1">
      <c r="A41" s="10" t="str">
        <f>A3</f>
        <v>ณ วันที่ 31 มีนาคม 2566 และวันที่ 31 ธันวาคม 2565</v>
      </c>
      <c r="J41" s="12"/>
    </row>
    <row r="42" spans="1:10" ht="23.25" customHeight="1">
      <c r="J42" s="12"/>
    </row>
    <row r="43" spans="1:10" ht="23.25" customHeight="1">
      <c r="A43" s="115" t="s">
        <v>8</v>
      </c>
      <c r="J43" s="12"/>
    </row>
    <row r="44" spans="1:10" ht="23.25" customHeight="1">
      <c r="A44" s="107"/>
      <c r="J44" s="12"/>
    </row>
    <row r="45" spans="1:10" s="34" customFormat="1" ht="23.25" customHeight="1">
      <c r="A45" s="108"/>
      <c r="B45" s="109"/>
      <c r="C45" s="109"/>
      <c r="D45" s="151" t="s">
        <v>98</v>
      </c>
      <c r="E45" s="151"/>
      <c r="F45" s="151"/>
      <c r="G45" s="151"/>
      <c r="H45" s="151"/>
      <c r="I45" s="151"/>
      <c r="J45" s="151"/>
    </row>
    <row r="46" spans="1:10" s="34" customFormat="1" ht="23.25" customHeight="1">
      <c r="A46" s="108"/>
      <c r="C46" s="109"/>
      <c r="D46" s="152" t="s">
        <v>109</v>
      </c>
      <c r="E46" s="152"/>
      <c r="F46" s="152"/>
      <c r="G46" s="110"/>
      <c r="H46" s="153" t="s">
        <v>110</v>
      </c>
      <c r="I46" s="154"/>
      <c r="J46" s="154"/>
    </row>
    <row r="47" spans="1:10" s="34" customFormat="1" ht="23.25" customHeight="1">
      <c r="A47" s="108"/>
      <c r="C47" s="109"/>
      <c r="D47" s="111" t="str">
        <f>+D9</f>
        <v>31 มีนาคม 2566</v>
      </c>
      <c r="E47" s="112"/>
      <c r="F47" s="111" t="str">
        <f>+F9</f>
        <v>31 ธันวาคม 2565</v>
      </c>
      <c r="G47" s="110"/>
      <c r="H47" s="111" t="str">
        <f>+H9</f>
        <v>31 มีนาคม 2566</v>
      </c>
      <c r="I47" s="112"/>
      <c r="J47" s="111" t="str">
        <f>+J9</f>
        <v>31 ธันวาคม 2565</v>
      </c>
    </row>
    <row r="48" spans="1:10" s="34" customFormat="1" ht="23.25" customHeight="1">
      <c r="A48" s="108"/>
      <c r="B48" s="57"/>
      <c r="C48" s="109"/>
      <c r="D48" s="9" t="s">
        <v>99</v>
      </c>
      <c r="E48" s="112"/>
      <c r="F48" s="112" t="s">
        <v>101</v>
      </c>
      <c r="G48" s="110"/>
      <c r="H48" s="9" t="s">
        <v>99</v>
      </c>
      <c r="I48" s="112"/>
      <c r="J48" s="66" t="s">
        <v>101</v>
      </c>
    </row>
    <row r="49" spans="1:10" s="34" customFormat="1" ht="23.25" customHeight="1">
      <c r="A49" s="108"/>
      <c r="B49" s="113" t="s">
        <v>5</v>
      </c>
      <c r="C49" s="109"/>
      <c r="D49" s="67" t="s">
        <v>100</v>
      </c>
      <c r="E49" s="112"/>
      <c r="F49" s="114"/>
      <c r="G49" s="110"/>
      <c r="H49" s="67" t="s">
        <v>100</v>
      </c>
      <c r="I49" s="112"/>
      <c r="J49" s="134"/>
    </row>
    <row r="50" spans="1:10" ht="23.25" customHeight="1">
      <c r="A50" s="10" t="s">
        <v>12</v>
      </c>
      <c r="F50" s="4"/>
      <c r="G50" s="4"/>
      <c r="H50" s="4"/>
      <c r="J50" s="12"/>
    </row>
    <row r="51" spans="1:10" ht="23.25" customHeight="1">
      <c r="A51" s="16" t="s">
        <v>92</v>
      </c>
      <c r="D51" s="25">
        <v>197020</v>
      </c>
      <c r="E51" s="25"/>
      <c r="F51" s="25">
        <v>194831</v>
      </c>
      <c r="G51" s="25"/>
      <c r="H51" s="25">
        <v>197020</v>
      </c>
      <c r="I51" s="25"/>
      <c r="J51" s="25">
        <v>194831</v>
      </c>
    </row>
    <row r="52" spans="1:10" ht="23.25" customHeight="1">
      <c r="A52" s="11" t="s">
        <v>38</v>
      </c>
      <c r="D52" s="25">
        <v>73156</v>
      </c>
      <c r="E52" s="25"/>
      <c r="F52" s="25">
        <v>74732</v>
      </c>
      <c r="G52" s="25"/>
      <c r="H52" s="25">
        <v>73148</v>
      </c>
      <c r="I52" s="25"/>
      <c r="J52" s="25">
        <v>74732</v>
      </c>
    </row>
    <row r="53" spans="1:10" ht="23.25" customHeight="1">
      <c r="A53" s="11" t="s">
        <v>43</v>
      </c>
      <c r="D53" s="25">
        <v>21866</v>
      </c>
      <c r="E53" s="25"/>
      <c r="F53" s="25">
        <v>16046</v>
      </c>
      <c r="G53" s="25"/>
      <c r="H53" s="25">
        <v>0</v>
      </c>
      <c r="I53" s="25"/>
      <c r="J53" s="25">
        <v>0</v>
      </c>
    </row>
    <row r="54" spans="1:10" ht="23.25" customHeight="1">
      <c r="A54" s="50" t="s">
        <v>115</v>
      </c>
      <c r="B54" s="24">
        <v>3</v>
      </c>
      <c r="D54" s="25">
        <v>6421</v>
      </c>
      <c r="E54" s="25"/>
      <c r="F54" s="25">
        <v>4065</v>
      </c>
      <c r="G54" s="25"/>
      <c r="H54" s="25">
        <v>6421</v>
      </c>
      <c r="I54" s="25"/>
      <c r="J54" s="25">
        <v>4065</v>
      </c>
    </row>
    <row r="55" spans="1:10" ht="23.25" customHeight="1">
      <c r="A55" s="50" t="s">
        <v>131</v>
      </c>
      <c r="B55" s="24">
        <v>3</v>
      </c>
      <c r="D55" s="25">
        <v>0</v>
      </c>
      <c r="E55" s="25"/>
      <c r="F55" s="25">
        <v>0</v>
      </c>
      <c r="G55" s="25"/>
      <c r="H55" s="25">
        <v>40000</v>
      </c>
      <c r="I55" s="25"/>
      <c r="J55" s="25">
        <v>50000</v>
      </c>
    </row>
    <row r="56" spans="1:10" ht="23.25" customHeight="1">
      <c r="A56" s="11" t="s">
        <v>22</v>
      </c>
      <c r="B56" s="65"/>
      <c r="C56" s="32"/>
      <c r="D56" s="25">
        <v>3435</v>
      </c>
      <c r="E56" s="56"/>
      <c r="F56" s="25">
        <v>1071</v>
      </c>
      <c r="G56" s="25"/>
      <c r="H56" s="25">
        <v>3196</v>
      </c>
      <c r="I56" s="56"/>
      <c r="J56" s="25">
        <v>1071</v>
      </c>
    </row>
    <row r="57" spans="1:10" ht="23.25" customHeight="1">
      <c r="A57" s="11" t="s">
        <v>44</v>
      </c>
      <c r="B57" s="24" t="s">
        <v>134</v>
      </c>
      <c r="D57" s="25">
        <v>31578</v>
      </c>
      <c r="E57" s="25"/>
      <c r="F57" s="25">
        <v>43967</v>
      </c>
      <c r="G57" s="25"/>
      <c r="H57" s="25">
        <v>25018</v>
      </c>
      <c r="I57" s="25"/>
      <c r="J57" s="25">
        <v>25677</v>
      </c>
    </row>
    <row r="58" spans="1:10" ht="23.25" customHeight="1">
      <c r="A58" s="14" t="s">
        <v>14</v>
      </c>
      <c r="D58" s="26">
        <f>SUM(D51:D57)</f>
        <v>333476</v>
      </c>
      <c r="E58" s="30"/>
      <c r="F58" s="26">
        <f>SUM(F51:F57)</f>
        <v>334712</v>
      </c>
      <c r="G58" s="30"/>
      <c r="H58" s="26">
        <f>SUM(H51:H57)</f>
        <v>344803</v>
      </c>
      <c r="I58" s="30"/>
      <c r="J58" s="26">
        <f>SUM(J51:J57)</f>
        <v>350376</v>
      </c>
    </row>
    <row r="59" spans="1:10" ht="23.25" customHeight="1">
      <c r="A59" s="10"/>
      <c r="E59" s="12"/>
      <c r="F59" s="4"/>
      <c r="G59" s="4"/>
      <c r="H59" s="4"/>
      <c r="J59" s="12"/>
    </row>
    <row r="60" spans="1:10" ht="23.25" customHeight="1">
      <c r="A60" s="14" t="s">
        <v>27</v>
      </c>
      <c r="E60" s="12"/>
      <c r="F60" s="13"/>
      <c r="G60" s="13"/>
      <c r="H60" s="13"/>
      <c r="J60" s="12"/>
    </row>
    <row r="61" spans="1:10" ht="23.25" customHeight="1">
      <c r="A61" s="11" t="s">
        <v>39</v>
      </c>
      <c r="D61" s="25">
        <v>99033</v>
      </c>
      <c r="E61" s="25"/>
      <c r="F61" s="25">
        <v>88417</v>
      </c>
      <c r="G61" s="25"/>
      <c r="H61" s="25">
        <v>0</v>
      </c>
      <c r="I61" s="25"/>
      <c r="J61" s="25">
        <v>0</v>
      </c>
    </row>
    <row r="62" spans="1:10" ht="23.25" customHeight="1">
      <c r="A62" s="50" t="s">
        <v>122</v>
      </c>
      <c r="B62" s="24">
        <v>3</v>
      </c>
      <c r="D62" s="25">
        <v>7231</v>
      </c>
      <c r="E62" s="25"/>
      <c r="F62" s="25">
        <v>2411</v>
      </c>
      <c r="G62" s="25"/>
      <c r="H62" s="25">
        <v>7231</v>
      </c>
      <c r="I62" s="25"/>
      <c r="J62" s="25">
        <v>2411</v>
      </c>
    </row>
    <row r="63" spans="1:10" ht="23.25" customHeight="1">
      <c r="A63" s="50" t="s">
        <v>141</v>
      </c>
      <c r="B63" s="24">
        <v>7</v>
      </c>
      <c r="D63" s="25">
        <v>2442</v>
      </c>
      <c r="E63" s="25"/>
      <c r="F63" s="25">
        <v>1271</v>
      </c>
      <c r="G63" s="25"/>
      <c r="H63" s="25">
        <v>2442</v>
      </c>
      <c r="I63" s="25"/>
      <c r="J63" s="25">
        <v>1271</v>
      </c>
    </row>
    <row r="64" spans="1:10" ht="23.25" customHeight="1">
      <c r="A64" s="11" t="s">
        <v>40</v>
      </c>
      <c r="B64" s="24">
        <v>6</v>
      </c>
      <c r="D64" s="25">
        <v>14846</v>
      </c>
      <c r="E64" s="25"/>
      <c r="F64" s="25">
        <v>14186</v>
      </c>
      <c r="G64" s="25"/>
      <c r="H64" s="25">
        <v>14846</v>
      </c>
      <c r="I64" s="25"/>
      <c r="J64" s="25">
        <v>14186</v>
      </c>
    </row>
    <row r="65" spans="1:10" ht="23.25" customHeight="1">
      <c r="A65" s="14" t="s">
        <v>45</v>
      </c>
      <c r="D65" s="26">
        <f>SUM(D61:D64)</f>
        <v>123552</v>
      </c>
      <c r="E65" s="12"/>
      <c r="F65" s="26">
        <f>SUM(F61:F64)</f>
        <v>106285</v>
      </c>
      <c r="G65" s="30"/>
      <c r="H65" s="26">
        <f>SUM(H61:H64)</f>
        <v>24519</v>
      </c>
      <c r="I65" s="12"/>
      <c r="J65" s="26">
        <f>SUM(J61:J64)</f>
        <v>17868</v>
      </c>
    </row>
    <row r="66" spans="1:10" ht="23.25" customHeight="1">
      <c r="A66" s="10"/>
      <c r="E66" s="12"/>
      <c r="F66" s="4"/>
      <c r="G66" s="4"/>
      <c r="H66" s="4"/>
      <c r="I66" s="12"/>
      <c r="J66" s="4"/>
    </row>
    <row r="67" spans="1:10" ht="23.25" customHeight="1">
      <c r="A67" s="17" t="s">
        <v>28</v>
      </c>
      <c r="D67" s="27">
        <f>D58+D65</f>
        <v>457028</v>
      </c>
      <c r="E67" s="12"/>
      <c r="F67" s="27">
        <f>F58+F65</f>
        <v>440997</v>
      </c>
      <c r="G67" s="30"/>
      <c r="H67" s="27">
        <f>H58+H65</f>
        <v>369322</v>
      </c>
      <c r="I67" s="12"/>
      <c r="J67" s="27">
        <f>J58+J65</f>
        <v>368244</v>
      </c>
    </row>
    <row r="68" spans="1:10" ht="23.25" customHeight="1">
      <c r="A68" s="17"/>
      <c r="E68" s="12"/>
      <c r="F68" s="4"/>
      <c r="G68" s="4"/>
      <c r="H68" s="4"/>
      <c r="J68" s="12"/>
    </row>
    <row r="69" spans="1:10" ht="23.25" customHeight="1">
      <c r="A69" s="17"/>
      <c r="E69" s="12"/>
      <c r="F69" s="4"/>
      <c r="G69" s="4"/>
      <c r="H69" s="4"/>
      <c r="J69" s="12"/>
    </row>
    <row r="70" spans="1:10" ht="23.25" customHeight="1">
      <c r="E70" s="12"/>
      <c r="F70" s="4"/>
      <c r="G70" s="4"/>
      <c r="H70" s="4"/>
      <c r="J70" s="12"/>
    </row>
    <row r="71" spans="1:10" ht="23.25" customHeight="1">
      <c r="A71" s="46" t="str">
        <f>A39</f>
        <v>บริษัท เทคโนเมดิคัล จำกัด (มหาชน) และบริษัทย่อย</v>
      </c>
      <c r="J71" s="12"/>
    </row>
    <row r="72" spans="1:10" ht="23.25" customHeight="1">
      <c r="A72" s="10" t="s">
        <v>21</v>
      </c>
      <c r="J72" s="12"/>
    </row>
    <row r="73" spans="1:10" ht="23.25" customHeight="1">
      <c r="A73" s="10" t="str">
        <f>A41</f>
        <v>ณ วันที่ 31 มีนาคม 2566 และวันที่ 31 ธันวาคม 2565</v>
      </c>
      <c r="J73" s="12"/>
    </row>
    <row r="74" spans="1:10" ht="23.25" customHeight="1">
      <c r="J74" s="12"/>
    </row>
    <row r="75" spans="1:10" ht="23.25" customHeight="1">
      <c r="A75" s="107" t="s">
        <v>46</v>
      </c>
      <c r="J75" s="12"/>
    </row>
    <row r="76" spans="1:10" ht="23.25" customHeight="1">
      <c r="A76" s="107"/>
      <c r="J76" s="12"/>
    </row>
    <row r="77" spans="1:10" s="34" customFormat="1" ht="23.25" customHeight="1">
      <c r="A77" s="108"/>
      <c r="B77" s="109"/>
      <c r="C77" s="109"/>
      <c r="D77" s="151" t="s">
        <v>98</v>
      </c>
      <c r="E77" s="151"/>
      <c r="F77" s="151"/>
      <c r="G77" s="151"/>
      <c r="H77" s="151"/>
      <c r="I77" s="151"/>
      <c r="J77" s="151"/>
    </row>
    <row r="78" spans="1:10" s="34" customFormat="1" ht="23.25" customHeight="1">
      <c r="A78" s="108"/>
      <c r="C78" s="109"/>
      <c r="D78" s="152" t="s">
        <v>109</v>
      </c>
      <c r="E78" s="152"/>
      <c r="F78" s="152"/>
      <c r="G78" s="110"/>
      <c r="H78" s="153" t="s">
        <v>110</v>
      </c>
      <c r="I78" s="154"/>
      <c r="J78" s="154"/>
    </row>
    <row r="79" spans="1:10" s="34" customFormat="1" ht="23.25" customHeight="1">
      <c r="A79" s="108"/>
      <c r="C79" s="109"/>
      <c r="D79" s="111" t="str">
        <f>+D47</f>
        <v>31 มีนาคม 2566</v>
      </c>
      <c r="E79" s="112"/>
      <c r="F79" s="111" t="str">
        <f>+F47</f>
        <v>31 ธันวาคม 2565</v>
      </c>
      <c r="G79" s="110"/>
      <c r="H79" s="111" t="str">
        <f>+H47</f>
        <v>31 มีนาคม 2566</v>
      </c>
      <c r="I79" s="112"/>
      <c r="J79" s="111" t="str">
        <f>+J47</f>
        <v>31 ธันวาคม 2565</v>
      </c>
    </row>
    <row r="80" spans="1:10" s="34" customFormat="1" ht="23.25" customHeight="1">
      <c r="A80" s="108"/>
      <c r="B80" s="57"/>
      <c r="C80" s="109"/>
      <c r="D80" s="9" t="s">
        <v>99</v>
      </c>
      <c r="E80" s="112"/>
      <c r="F80" s="112" t="s">
        <v>101</v>
      </c>
      <c r="G80" s="110"/>
      <c r="H80" s="9" t="s">
        <v>99</v>
      </c>
      <c r="I80" s="112"/>
      <c r="J80" s="66" t="s">
        <v>101</v>
      </c>
    </row>
    <row r="81" spans="1:10" s="34" customFormat="1" ht="23.25" customHeight="1">
      <c r="A81" s="108"/>
      <c r="B81" s="57"/>
      <c r="C81" s="109"/>
      <c r="D81" s="67" t="s">
        <v>100</v>
      </c>
      <c r="E81" s="112"/>
      <c r="F81" s="114"/>
      <c r="G81" s="110"/>
      <c r="H81" s="67" t="s">
        <v>100</v>
      </c>
      <c r="I81" s="112"/>
      <c r="J81" s="134"/>
    </row>
    <row r="82" spans="1:10" ht="23.25" customHeight="1">
      <c r="A82" s="10" t="s">
        <v>9</v>
      </c>
      <c r="E82" s="12"/>
      <c r="F82" s="4"/>
      <c r="G82" s="4"/>
      <c r="H82" s="4"/>
      <c r="J82" s="12"/>
    </row>
    <row r="83" spans="1:10" ht="23.25" customHeight="1">
      <c r="A83" s="11" t="s">
        <v>29</v>
      </c>
      <c r="D83" s="18"/>
      <c r="E83" s="19"/>
      <c r="F83" s="18"/>
      <c r="G83" s="18"/>
      <c r="H83" s="18"/>
      <c r="J83" s="12"/>
    </row>
    <row r="84" spans="1:10" ht="23.25" customHeight="1" thickBot="1">
      <c r="A84" s="11" t="s">
        <v>173</v>
      </c>
      <c r="D84" s="28">
        <v>205333</v>
      </c>
      <c r="E84" s="19"/>
      <c r="F84" s="28">
        <v>205333</v>
      </c>
      <c r="G84" s="18"/>
      <c r="H84" s="28">
        <v>205333</v>
      </c>
      <c r="J84" s="28">
        <v>205333</v>
      </c>
    </row>
    <row r="85" spans="1:10" ht="23.25" customHeight="1" thickTop="1">
      <c r="A85" s="11" t="s">
        <v>30</v>
      </c>
      <c r="C85" s="20"/>
      <c r="E85" s="4"/>
      <c r="F85" s="4"/>
      <c r="G85" s="4"/>
      <c r="H85" s="4"/>
      <c r="I85" s="4"/>
      <c r="J85" s="4"/>
    </row>
    <row r="86" spans="1:10" ht="23.25" customHeight="1">
      <c r="A86" s="50" t="s">
        <v>93</v>
      </c>
      <c r="C86" s="20"/>
      <c r="D86" s="25">
        <v>154000</v>
      </c>
      <c r="E86" s="25"/>
      <c r="F86" s="25">
        <v>154000</v>
      </c>
      <c r="G86" s="25"/>
      <c r="H86" s="25">
        <v>154000</v>
      </c>
      <c r="I86" s="25"/>
      <c r="J86" s="25">
        <v>154000</v>
      </c>
    </row>
    <row r="87" spans="1:10" ht="23.25" customHeight="1">
      <c r="A87" s="11" t="s">
        <v>84</v>
      </c>
      <c r="C87" s="20"/>
      <c r="D87" s="25">
        <v>184035</v>
      </c>
      <c r="E87" s="25"/>
      <c r="F87" s="25">
        <v>184035</v>
      </c>
      <c r="G87" s="25"/>
      <c r="H87" s="25">
        <v>184035</v>
      </c>
      <c r="I87" s="25"/>
      <c r="J87" s="25">
        <v>184035</v>
      </c>
    </row>
    <row r="88" spans="1:10" ht="23.25" customHeight="1">
      <c r="A88" s="11" t="s">
        <v>25</v>
      </c>
      <c r="C88" s="20"/>
      <c r="D88" s="25"/>
      <c r="E88" s="25"/>
      <c r="F88" s="25"/>
      <c r="G88" s="25"/>
      <c r="H88" s="25"/>
      <c r="I88" s="25"/>
      <c r="J88" s="25"/>
    </row>
    <row r="89" spans="1:10" ht="23.25" customHeight="1">
      <c r="A89" s="31" t="s">
        <v>77</v>
      </c>
      <c r="C89" s="20"/>
      <c r="D89" s="25">
        <v>16440</v>
      </c>
      <c r="E89" s="25"/>
      <c r="F89" s="25">
        <v>16440</v>
      </c>
      <c r="G89" s="25"/>
      <c r="H89" s="25">
        <v>16440</v>
      </c>
      <c r="I89" s="25"/>
      <c r="J89" s="25">
        <v>16440</v>
      </c>
    </row>
    <row r="90" spans="1:10" ht="22.9" customHeight="1">
      <c r="A90" s="31" t="s">
        <v>48</v>
      </c>
      <c r="C90" s="20"/>
      <c r="D90" s="25">
        <v>81951</v>
      </c>
      <c r="E90" s="25"/>
      <c r="F90" s="25">
        <v>77110</v>
      </c>
      <c r="G90" s="25"/>
      <c r="H90" s="25">
        <v>128080</v>
      </c>
      <c r="I90" s="25"/>
      <c r="J90" s="25">
        <v>117153</v>
      </c>
    </row>
    <row r="91" spans="1:10" ht="23.25" hidden="1" customHeight="1">
      <c r="A91" s="50" t="s">
        <v>155</v>
      </c>
      <c r="C91" s="20"/>
      <c r="D91" s="149"/>
      <c r="E91" s="25"/>
      <c r="F91" s="25"/>
      <c r="G91" s="25"/>
      <c r="H91" s="149"/>
      <c r="I91" s="25"/>
      <c r="J91" s="25"/>
    </row>
    <row r="92" spans="1:10" ht="23.25" hidden="1" customHeight="1">
      <c r="A92" s="11" t="s">
        <v>156</v>
      </c>
      <c r="B92" s="24">
        <v>1</v>
      </c>
      <c r="C92" s="20"/>
      <c r="D92" s="149"/>
      <c r="E92" s="25"/>
      <c r="F92" s="25">
        <v>0</v>
      </c>
      <c r="G92" s="25"/>
      <c r="H92" s="149"/>
      <c r="I92" s="25"/>
      <c r="J92" s="25">
        <v>0</v>
      </c>
    </row>
    <row r="93" spans="1:10" ht="23.25" customHeight="1">
      <c r="A93" s="11" t="s">
        <v>174</v>
      </c>
      <c r="C93" s="20"/>
      <c r="D93" s="118">
        <f>SUM(D86:D92)</f>
        <v>436426</v>
      </c>
      <c r="E93" s="4"/>
      <c r="F93" s="118">
        <f>SUM(F86:F92)</f>
        <v>431585</v>
      </c>
      <c r="G93" s="30"/>
      <c r="H93" s="118">
        <f>SUM(H86:H92)</f>
        <v>482555</v>
      </c>
      <c r="I93" s="4"/>
      <c r="J93" s="118">
        <f>SUM(J86:J92)</f>
        <v>471628</v>
      </c>
    </row>
    <row r="94" spans="1:10" ht="23.25" customHeight="1">
      <c r="A94" s="11" t="s">
        <v>120</v>
      </c>
      <c r="C94" s="20"/>
      <c r="D94" s="27">
        <v>55681</v>
      </c>
      <c r="E94" s="4"/>
      <c r="F94" s="30">
        <v>57174</v>
      </c>
      <c r="G94" s="30"/>
      <c r="H94" s="27">
        <v>0</v>
      </c>
      <c r="I94" s="4"/>
      <c r="J94" s="27">
        <v>0</v>
      </c>
    </row>
    <row r="95" spans="1:10" ht="23.25" customHeight="1">
      <c r="A95" s="14" t="s">
        <v>23</v>
      </c>
      <c r="C95" s="20"/>
      <c r="D95" s="43">
        <f>SUM(D93:D94)</f>
        <v>492107</v>
      </c>
      <c r="E95" s="4"/>
      <c r="F95" s="43">
        <f>SUM(F93:F94)</f>
        <v>488759</v>
      </c>
      <c r="G95" s="4"/>
      <c r="H95" s="43">
        <f>SUM(H93:H94)</f>
        <v>482555</v>
      </c>
      <c r="I95" s="4"/>
      <c r="J95" s="43">
        <f>SUM(J93:J94)</f>
        <v>471628</v>
      </c>
    </row>
    <row r="96" spans="1:10" ht="23.25" customHeight="1">
      <c r="A96" s="14"/>
      <c r="C96" s="20"/>
      <c r="D96" s="150"/>
      <c r="E96" s="4"/>
      <c r="F96" s="4"/>
      <c r="G96" s="4"/>
      <c r="H96" s="150"/>
      <c r="I96" s="4"/>
      <c r="J96" s="4"/>
    </row>
    <row r="97" spans="1:10" ht="23.25" customHeight="1" thickBot="1">
      <c r="A97" s="10" t="s">
        <v>10</v>
      </c>
      <c r="C97" s="20"/>
      <c r="D97" s="28">
        <f>D67+D95</f>
        <v>949135</v>
      </c>
      <c r="E97" s="29"/>
      <c r="F97" s="28">
        <f>F67+F95</f>
        <v>929756</v>
      </c>
      <c r="G97" s="30"/>
      <c r="H97" s="28">
        <f>H67+H95</f>
        <v>851877</v>
      </c>
      <c r="I97" s="29"/>
      <c r="J97" s="28">
        <f>J67+J95</f>
        <v>839872</v>
      </c>
    </row>
    <row r="98" spans="1:10" ht="23.25" customHeight="1" thickTop="1">
      <c r="A98" s="10"/>
      <c r="C98" s="20"/>
      <c r="E98" s="12"/>
      <c r="F98" s="4"/>
      <c r="G98" s="4"/>
      <c r="H98" s="4"/>
      <c r="I98" s="117"/>
      <c r="J98" s="116"/>
    </row>
    <row r="99" spans="1:10" ht="23.25" customHeight="1">
      <c r="A99" s="7" t="str">
        <f>A38</f>
        <v>หมายเหตุประกอบงบการเงินแบบย่อเป็นส่วนหนึ่งของงบการเงินนี้</v>
      </c>
      <c r="C99" s="20"/>
      <c r="E99" s="12"/>
      <c r="I99" s="117"/>
      <c r="J99" s="116"/>
    </row>
    <row r="100" spans="1:10" ht="23.25" customHeight="1">
      <c r="C100" s="20"/>
      <c r="E100" s="12"/>
      <c r="I100" s="117"/>
      <c r="J100" s="116"/>
    </row>
  </sheetData>
  <mergeCells count="9">
    <mergeCell ref="D77:J77"/>
    <mergeCell ref="D78:F78"/>
    <mergeCell ref="H78:J78"/>
    <mergeCell ref="D7:J7"/>
    <mergeCell ref="D8:F8"/>
    <mergeCell ref="H8:J8"/>
    <mergeCell ref="H46:J46"/>
    <mergeCell ref="D45:J45"/>
    <mergeCell ref="D46:F46"/>
  </mergeCells>
  <phoneticPr fontId="0" type="noConversion"/>
  <pageMargins left="0.55118110236220474" right="0.31496062992125984" top="0.9055118110236221" bottom="0.39370078740157483" header="0.39370078740157483" footer="0.39370078740157483"/>
  <pageSetup paperSize="9" scale="78" firstPageNumber="2" orientation="portrait" useFirstPageNumber="1" r:id="rId1"/>
  <headerFooter alignWithMargins="0">
    <oddFooter>&amp;R&amp;"Angsana New,Regular"&amp;15&amp;P</oddFooter>
  </headerFooter>
  <rowBreaks count="2" manualBreakCount="2">
    <brk id="38" max="16383" man="1"/>
    <brk id="7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J64"/>
  <sheetViews>
    <sheetView view="pageBreakPreview" zoomScale="115" zoomScaleSheetLayoutView="115" workbookViewId="0">
      <selection activeCell="A6" sqref="A6"/>
    </sheetView>
  </sheetViews>
  <sheetFormatPr defaultColWidth="9" defaultRowHeight="24" customHeight="1"/>
  <cols>
    <col min="1" max="1" width="64" style="7" customWidth="1"/>
    <col min="2" max="2" width="10.85546875" style="7" customWidth="1"/>
    <col min="3" max="3" width="3.140625" style="7" customWidth="1"/>
    <col min="4" max="4" width="15.42578125" style="7" customWidth="1"/>
    <col min="5" max="5" width="2" style="7" customWidth="1"/>
    <col min="6" max="6" width="15.42578125" style="4" customWidth="1"/>
    <col min="7" max="7" width="2" style="7" customWidth="1"/>
    <col min="8" max="8" width="15.42578125" style="7" customWidth="1"/>
    <col min="9" max="9" width="2" style="7" customWidth="1"/>
    <col min="10" max="10" width="15.42578125" style="7" customWidth="1"/>
    <col min="11" max="16384" width="9" style="7"/>
  </cols>
  <sheetData>
    <row r="1" spans="1:10" ht="24" customHeight="1">
      <c r="A1" s="6" t="str">
        <f>+T_SOFP!A1</f>
        <v>บริษัท เทคโนเมดิคัล จำกัด (มหาชน) และบริษัทย่อย</v>
      </c>
      <c r="B1" s="22"/>
      <c r="C1" s="22"/>
      <c r="D1" s="22"/>
      <c r="E1" s="22"/>
      <c r="J1" s="63" t="s">
        <v>99</v>
      </c>
    </row>
    <row r="2" spans="1:10" ht="24" customHeight="1">
      <c r="A2" s="8" t="s">
        <v>81</v>
      </c>
      <c r="B2" s="22"/>
      <c r="C2" s="22"/>
      <c r="D2" s="22"/>
      <c r="E2" s="22"/>
      <c r="J2" s="63" t="s">
        <v>100</v>
      </c>
    </row>
    <row r="3" spans="1:10" ht="24" customHeight="1">
      <c r="A3" s="8" t="s">
        <v>171</v>
      </c>
      <c r="B3" s="22"/>
      <c r="C3" s="22"/>
      <c r="D3" s="22"/>
      <c r="E3" s="22"/>
      <c r="F3" s="23"/>
    </row>
    <row r="4" spans="1:10" ht="24" customHeight="1">
      <c r="A4" s="8"/>
      <c r="B4" s="22"/>
      <c r="C4" s="22"/>
      <c r="D4" s="22"/>
      <c r="E4" s="22"/>
      <c r="F4" s="23"/>
    </row>
    <row r="5" spans="1:10" s="70" customFormat="1" ht="24" customHeight="1">
      <c r="A5" s="68"/>
      <c r="B5" s="69"/>
      <c r="C5" s="69"/>
      <c r="D5" s="155" t="s">
        <v>98</v>
      </c>
      <c r="E5" s="155"/>
      <c r="F5" s="155"/>
      <c r="G5" s="155"/>
      <c r="H5" s="155"/>
      <c r="I5" s="155"/>
      <c r="J5" s="155"/>
    </row>
    <row r="6" spans="1:10" s="70" customFormat="1" ht="24" customHeight="1">
      <c r="A6" s="68"/>
      <c r="B6" s="69"/>
      <c r="C6" s="69"/>
      <c r="D6" s="156" t="s">
        <v>109</v>
      </c>
      <c r="E6" s="156"/>
      <c r="F6" s="156"/>
      <c r="G6" s="71"/>
      <c r="H6" s="157" t="s">
        <v>110</v>
      </c>
      <c r="I6" s="156"/>
      <c r="J6" s="156"/>
    </row>
    <row r="7" spans="1:10" s="70" customFormat="1" ht="24" customHeight="1">
      <c r="A7" s="68"/>
      <c r="B7" s="130" t="s">
        <v>5</v>
      </c>
      <c r="C7" s="69"/>
      <c r="D7" s="136">
        <v>2566</v>
      </c>
      <c r="E7" s="73"/>
      <c r="F7" s="72">
        <v>2565</v>
      </c>
      <c r="G7" s="71"/>
      <c r="H7" s="136">
        <f>D7</f>
        <v>2566</v>
      </c>
      <c r="I7" s="73"/>
      <c r="J7" s="72">
        <f>F7</f>
        <v>2565</v>
      </c>
    </row>
    <row r="8" spans="1:10" ht="24" customHeight="1">
      <c r="A8" s="10" t="s">
        <v>6</v>
      </c>
      <c r="B8" s="24"/>
      <c r="C8" s="24"/>
      <c r="D8" s="24"/>
      <c r="E8" s="24"/>
      <c r="F8" s="5"/>
      <c r="G8" s="5"/>
    </row>
    <row r="9" spans="1:10" ht="24" customHeight="1">
      <c r="A9" s="11" t="s">
        <v>47</v>
      </c>
      <c r="B9" s="24">
        <v>3</v>
      </c>
      <c r="C9" s="24"/>
      <c r="D9" s="25">
        <v>164486</v>
      </c>
      <c r="E9" s="24"/>
      <c r="F9" s="25">
        <v>154286</v>
      </c>
      <c r="G9" s="30"/>
      <c r="H9" s="25">
        <v>164351</v>
      </c>
      <c r="I9" s="24"/>
      <c r="J9" s="25">
        <v>154286</v>
      </c>
    </row>
    <row r="10" spans="1:10" ht="24" customHeight="1">
      <c r="A10" s="11" t="s">
        <v>177</v>
      </c>
      <c r="B10" s="24">
        <v>2</v>
      </c>
      <c r="C10" s="24"/>
      <c r="D10" s="25">
        <v>2029</v>
      </c>
      <c r="E10" s="24"/>
      <c r="F10" s="25">
        <v>0</v>
      </c>
      <c r="G10" s="30"/>
      <c r="H10" s="25">
        <v>0</v>
      </c>
      <c r="I10" s="24"/>
      <c r="J10" s="25">
        <v>0</v>
      </c>
    </row>
    <row r="11" spans="1:10" ht="24" customHeight="1">
      <c r="A11" s="11" t="s">
        <v>15</v>
      </c>
      <c r="B11" s="24"/>
      <c r="C11" s="24"/>
      <c r="D11" s="25">
        <v>402</v>
      </c>
      <c r="E11" s="24"/>
      <c r="F11" s="25">
        <v>1189</v>
      </c>
      <c r="G11" s="30"/>
      <c r="H11" s="25">
        <v>405</v>
      </c>
      <c r="I11" s="24"/>
      <c r="J11" s="25">
        <v>1103</v>
      </c>
    </row>
    <row r="12" spans="1:10" ht="24" customHeight="1">
      <c r="A12" s="11" t="s">
        <v>135</v>
      </c>
      <c r="B12" s="24"/>
      <c r="C12" s="24"/>
      <c r="D12" s="25">
        <v>3197</v>
      </c>
      <c r="E12" s="24"/>
      <c r="F12" s="25">
        <v>811</v>
      </c>
      <c r="G12" s="30"/>
      <c r="H12" s="25">
        <v>3197</v>
      </c>
      <c r="I12" s="24"/>
      <c r="J12" s="25">
        <v>811</v>
      </c>
    </row>
    <row r="13" spans="1:10" ht="24" customHeight="1">
      <c r="A13" s="10" t="s">
        <v>17</v>
      </c>
      <c r="B13" s="24"/>
      <c r="C13" s="24"/>
      <c r="D13" s="26">
        <f>SUM(D9:D12)</f>
        <v>170114</v>
      </c>
      <c r="E13" s="24"/>
      <c r="F13" s="26">
        <f>SUM(F9:F12)</f>
        <v>156286</v>
      </c>
      <c r="G13" s="30"/>
      <c r="H13" s="26">
        <f>SUM(H9:H12)</f>
        <v>167953</v>
      </c>
      <c r="I13" s="24"/>
      <c r="J13" s="26">
        <f>SUM(J9:J12)</f>
        <v>156200</v>
      </c>
    </row>
    <row r="14" spans="1:10" ht="24" customHeight="1">
      <c r="A14" s="51"/>
      <c r="B14" s="24"/>
      <c r="C14" s="24"/>
      <c r="D14" s="5"/>
      <c r="E14" s="24"/>
      <c r="F14" s="5"/>
      <c r="G14" s="5"/>
      <c r="H14" s="5"/>
      <c r="I14" s="24"/>
      <c r="J14" s="5"/>
    </row>
    <row r="15" spans="1:10" ht="24" customHeight="1">
      <c r="A15" s="10" t="s">
        <v>7</v>
      </c>
      <c r="B15" s="24"/>
      <c r="C15" s="24"/>
      <c r="D15" s="5"/>
      <c r="E15" s="24"/>
      <c r="F15" s="5"/>
      <c r="G15" s="5"/>
      <c r="H15" s="5"/>
      <c r="I15" s="24"/>
      <c r="J15" s="5"/>
    </row>
    <row r="16" spans="1:10" ht="24" customHeight="1">
      <c r="A16" s="11" t="s">
        <v>41</v>
      </c>
      <c r="B16" s="24"/>
      <c r="C16" s="24"/>
      <c r="D16" s="25">
        <v>105119</v>
      </c>
      <c r="E16" s="24"/>
      <c r="F16" s="25">
        <v>99132</v>
      </c>
      <c r="G16" s="30"/>
      <c r="H16" s="25">
        <v>105241</v>
      </c>
      <c r="I16" s="24"/>
      <c r="J16" s="25">
        <v>99132</v>
      </c>
    </row>
    <row r="17" spans="1:10" ht="24" customHeight="1">
      <c r="A17" s="11" t="s">
        <v>178</v>
      </c>
      <c r="B17" s="24"/>
      <c r="C17" s="24"/>
      <c r="D17" s="25">
        <v>3326</v>
      </c>
      <c r="E17" s="24"/>
      <c r="F17" s="25">
        <v>0</v>
      </c>
      <c r="G17" s="30"/>
      <c r="H17" s="25">
        <v>0</v>
      </c>
      <c r="I17" s="24"/>
      <c r="J17" s="25">
        <v>0</v>
      </c>
    </row>
    <row r="18" spans="1:10" ht="24" customHeight="1">
      <c r="A18" s="11" t="s">
        <v>90</v>
      </c>
      <c r="B18" s="24"/>
      <c r="C18" s="24"/>
      <c r="D18" s="25">
        <v>22306</v>
      </c>
      <c r="E18" s="24"/>
      <c r="F18" s="25">
        <v>23428</v>
      </c>
      <c r="G18" s="30"/>
      <c r="H18" s="25">
        <v>22306</v>
      </c>
      <c r="I18" s="24"/>
      <c r="J18" s="25">
        <v>23428</v>
      </c>
    </row>
    <row r="19" spans="1:10" ht="24" customHeight="1">
      <c r="A19" s="11" t="s">
        <v>31</v>
      </c>
      <c r="B19" s="24">
        <v>3</v>
      </c>
      <c r="C19" s="24"/>
      <c r="D19" s="25">
        <v>29841</v>
      </c>
      <c r="E19" s="24"/>
      <c r="F19" s="25">
        <v>25322</v>
      </c>
      <c r="G19" s="30"/>
      <c r="H19" s="25">
        <v>24499</v>
      </c>
      <c r="I19" s="24"/>
      <c r="J19" s="25">
        <v>24312</v>
      </c>
    </row>
    <row r="20" spans="1:10" ht="24" customHeight="1">
      <c r="A20" s="10" t="s">
        <v>16</v>
      </c>
      <c r="B20" s="24"/>
      <c r="C20" s="24"/>
      <c r="D20" s="26">
        <f>SUM(D16:D19)</f>
        <v>160592</v>
      </c>
      <c r="E20" s="24"/>
      <c r="F20" s="26">
        <f>SUM(F16:F19)</f>
        <v>147882</v>
      </c>
      <c r="G20" s="30"/>
      <c r="H20" s="26">
        <f>SUM(H16:H19)</f>
        <v>152046</v>
      </c>
      <c r="I20" s="24"/>
      <c r="J20" s="26">
        <f>SUM(J16:J19)</f>
        <v>146872</v>
      </c>
    </row>
    <row r="21" spans="1:10" ht="24" customHeight="1">
      <c r="A21" s="55"/>
      <c r="B21" s="24"/>
      <c r="C21" s="24"/>
      <c r="D21" s="5"/>
      <c r="E21" s="24"/>
      <c r="F21" s="5"/>
      <c r="G21" s="5"/>
      <c r="H21" s="5"/>
      <c r="I21" s="24"/>
      <c r="J21" s="5"/>
    </row>
    <row r="22" spans="1:10" ht="24" customHeight="1">
      <c r="A22" s="14" t="s">
        <v>123</v>
      </c>
      <c r="B22" s="24"/>
      <c r="C22" s="24"/>
      <c r="D22" s="30">
        <f>+D13-D20</f>
        <v>9522</v>
      </c>
      <c r="E22" s="24"/>
      <c r="F22" s="30">
        <f>+F13-F20</f>
        <v>8404</v>
      </c>
      <c r="G22" s="30"/>
      <c r="H22" s="30">
        <f>+H13-H20</f>
        <v>15907</v>
      </c>
      <c r="I22" s="24"/>
      <c r="J22" s="30">
        <f>+J13-J20</f>
        <v>9328</v>
      </c>
    </row>
    <row r="23" spans="1:10" ht="24" customHeight="1">
      <c r="A23" s="55"/>
      <c r="B23" s="24"/>
      <c r="C23" s="24"/>
      <c r="D23" s="5"/>
      <c r="E23" s="24"/>
      <c r="F23" s="5"/>
      <c r="G23" s="5"/>
      <c r="H23" s="5"/>
      <c r="I23" s="24"/>
      <c r="J23" s="5"/>
    </row>
    <row r="24" spans="1:10" ht="24" customHeight="1">
      <c r="A24" s="14" t="s">
        <v>32</v>
      </c>
      <c r="B24" s="24">
        <v>3</v>
      </c>
      <c r="C24" s="24"/>
      <c r="D24" s="30">
        <v>3560</v>
      </c>
      <c r="E24" s="24"/>
      <c r="F24" s="30">
        <v>1142</v>
      </c>
      <c r="G24" s="30"/>
      <c r="H24" s="30">
        <v>2627</v>
      </c>
      <c r="I24" s="24"/>
      <c r="J24" s="30">
        <v>1397</v>
      </c>
    </row>
    <row r="25" spans="1:10" ht="24" customHeight="1">
      <c r="A25" s="11"/>
      <c r="B25" s="24"/>
      <c r="C25" s="24"/>
      <c r="D25" s="30"/>
      <c r="E25" s="24"/>
      <c r="F25" s="30"/>
      <c r="G25" s="30"/>
      <c r="H25" s="30"/>
      <c r="I25" s="24"/>
      <c r="J25" s="30"/>
    </row>
    <row r="26" spans="1:10" s="131" customFormat="1" ht="24" customHeight="1">
      <c r="A26" s="14" t="s">
        <v>182</v>
      </c>
      <c r="B26" s="24"/>
      <c r="C26" s="24"/>
      <c r="D26" s="27">
        <v>-392</v>
      </c>
      <c r="E26" s="24"/>
      <c r="F26" s="27">
        <v>425</v>
      </c>
      <c r="G26" s="30"/>
      <c r="H26" s="27">
        <v>-392</v>
      </c>
      <c r="I26" s="24"/>
      <c r="J26" s="27">
        <v>425</v>
      </c>
    </row>
    <row r="27" spans="1:10" ht="24" customHeight="1">
      <c r="A27" s="11"/>
      <c r="B27" s="24"/>
      <c r="C27" s="24"/>
      <c r="D27" s="30"/>
      <c r="E27" s="24"/>
      <c r="F27" s="30"/>
      <c r="G27" s="30"/>
      <c r="H27" s="30"/>
      <c r="I27" s="24"/>
      <c r="J27" s="30"/>
    </row>
    <row r="28" spans="1:10" ht="24" customHeight="1">
      <c r="A28" s="14" t="s">
        <v>51</v>
      </c>
      <c r="B28" s="24"/>
      <c r="C28" s="24"/>
      <c r="D28" s="25">
        <f>+D22-D24-D26</f>
        <v>6354</v>
      </c>
      <c r="E28" s="24"/>
      <c r="F28" s="25">
        <f>+F22-F24-F26</f>
        <v>6837</v>
      </c>
      <c r="G28" s="30"/>
      <c r="H28" s="25">
        <f>+H22-H24-H26</f>
        <v>13672</v>
      </c>
      <c r="I28" s="24"/>
      <c r="J28" s="25">
        <f>+J22-J24-J26</f>
        <v>7506</v>
      </c>
    </row>
    <row r="29" spans="1:10" ht="24" customHeight="1">
      <c r="A29" s="55"/>
      <c r="B29" s="24"/>
      <c r="C29" s="24"/>
      <c r="D29" s="25"/>
      <c r="E29" s="24"/>
      <c r="F29" s="25"/>
      <c r="G29" s="30"/>
      <c r="H29" s="25"/>
      <c r="I29" s="24"/>
      <c r="J29" s="25"/>
    </row>
    <row r="30" spans="1:10" ht="24" customHeight="1">
      <c r="A30" s="14" t="s">
        <v>73</v>
      </c>
      <c r="B30" s="24">
        <v>7</v>
      </c>
      <c r="C30" s="24"/>
      <c r="D30" s="27">
        <v>3006</v>
      </c>
      <c r="E30" s="24"/>
      <c r="F30" s="27">
        <v>1101</v>
      </c>
      <c r="G30" s="30"/>
      <c r="H30" s="27">
        <v>2745</v>
      </c>
      <c r="I30" s="24"/>
      <c r="J30" s="27">
        <v>1101</v>
      </c>
    </row>
    <row r="31" spans="1:10" ht="24" customHeight="1">
      <c r="A31" s="55"/>
      <c r="B31" s="32"/>
      <c r="D31" s="5"/>
      <c r="F31" s="5"/>
      <c r="G31" s="5"/>
      <c r="H31" s="5"/>
      <c r="J31" s="5"/>
    </row>
    <row r="32" spans="1:10" ht="24" customHeight="1">
      <c r="A32" s="10" t="s">
        <v>154</v>
      </c>
      <c r="D32" s="30">
        <f>D28-D30</f>
        <v>3348</v>
      </c>
      <c r="F32" s="30">
        <f>F28-F30</f>
        <v>5736</v>
      </c>
      <c r="G32" s="5"/>
      <c r="H32" s="30">
        <f>H28-H30</f>
        <v>10927</v>
      </c>
      <c r="J32" s="30">
        <f>J28-J30</f>
        <v>6405</v>
      </c>
    </row>
    <row r="33" spans="1:10" ht="24" customHeight="1">
      <c r="A33" s="55"/>
      <c r="D33" s="5"/>
      <c r="F33" s="5"/>
      <c r="G33" s="5"/>
      <c r="H33" s="5"/>
      <c r="J33" s="5"/>
    </row>
    <row r="34" spans="1:10" ht="24" customHeight="1">
      <c r="A34" s="10" t="s">
        <v>137</v>
      </c>
      <c r="B34" s="24"/>
      <c r="D34" s="5"/>
      <c r="F34" s="5"/>
      <c r="G34" s="5"/>
      <c r="H34" s="5"/>
      <c r="J34" s="5"/>
    </row>
    <row r="35" spans="1:10" s="140" customFormat="1" ht="24" customHeight="1">
      <c r="A35" s="59" t="s">
        <v>179</v>
      </c>
      <c r="B35" s="24"/>
      <c r="C35" s="7"/>
      <c r="D35" s="5"/>
      <c r="E35" s="7"/>
      <c r="F35" s="5"/>
      <c r="G35" s="5"/>
      <c r="H35" s="5"/>
      <c r="I35" s="7"/>
      <c r="J35" s="5"/>
    </row>
    <row r="36" spans="1:10" s="140" customFormat="1" ht="24" customHeight="1">
      <c r="A36" s="137" t="s">
        <v>187</v>
      </c>
      <c r="B36" s="24"/>
      <c r="C36" s="7"/>
      <c r="D36" s="5"/>
      <c r="E36" s="7"/>
      <c r="F36" s="5"/>
      <c r="G36" s="5"/>
      <c r="H36" s="5"/>
      <c r="I36" s="7"/>
      <c r="J36" s="5"/>
    </row>
    <row r="37" spans="1:10" s="140" customFormat="1" ht="24" customHeight="1">
      <c r="A37" s="7" t="s">
        <v>181</v>
      </c>
      <c r="B37" s="24"/>
      <c r="C37" s="7"/>
      <c r="D37" s="5"/>
      <c r="E37" s="7"/>
      <c r="F37" s="5"/>
      <c r="G37" s="5"/>
      <c r="H37" s="5"/>
      <c r="I37" s="7"/>
      <c r="J37" s="5"/>
    </row>
    <row r="38" spans="1:10" s="140" customFormat="1" ht="24" customHeight="1">
      <c r="A38" s="7" t="s">
        <v>180</v>
      </c>
      <c r="B38" s="24" t="s">
        <v>136</v>
      </c>
      <c r="C38" s="7"/>
      <c r="D38" s="41">
        <v>0</v>
      </c>
      <c r="E38" s="7"/>
      <c r="F38" s="44">
        <v>-6959</v>
      </c>
      <c r="G38" s="4"/>
      <c r="H38" s="41">
        <v>0</v>
      </c>
      <c r="I38" s="7"/>
      <c r="J38" s="27">
        <v>-6959</v>
      </c>
    </row>
    <row r="39" spans="1:10" s="35" customFormat="1" ht="24" customHeight="1">
      <c r="A39" s="54"/>
      <c r="B39" s="34"/>
      <c r="C39" s="34"/>
      <c r="D39" s="39"/>
      <c r="E39" s="40"/>
      <c r="F39" s="39"/>
      <c r="G39" s="5"/>
      <c r="H39" s="39"/>
      <c r="I39" s="40"/>
      <c r="J39" s="39"/>
    </row>
    <row r="40" spans="1:10" s="35" customFormat="1" ht="24" customHeight="1" thickBot="1">
      <c r="A40" s="33" t="s">
        <v>175</v>
      </c>
      <c r="B40" s="34"/>
      <c r="C40" s="34"/>
      <c r="D40" s="42">
        <f>SUM(D32:D39)</f>
        <v>3348</v>
      </c>
      <c r="E40" s="40"/>
      <c r="F40" s="42">
        <f>SUM(F32:F39)</f>
        <v>-1223</v>
      </c>
      <c r="G40" s="5"/>
      <c r="H40" s="42">
        <f>SUM(H32:H39)</f>
        <v>10927</v>
      </c>
      <c r="I40" s="40"/>
      <c r="J40" s="42">
        <f>SUM(J32:J39)</f>
        <v>-554</v>
      </c>
    </row>
    <row r="41" spans="1:10" s="35" customFormat="1" ht="24" customHeight="1" thickTop="1">
      <c r="A41" s="53"/>
      <c r="B41" s="34"/>
      <c r="C41" s="34"/>
      <c r="D41" s="39"/>
      <c r="E41" s="40"/>
      <c r="F41" s="39"/>
      <c r="G41" s="5"/>
      <c r="H41" s="39"/>
      <c r="I41" s="40"/>
      <c r="J41" s="39"/>
    </row>
    <row r="42" spans="1:10" ht="24" customHeight="1">
      <c r="G42" s="5"/>
    </row>
    <row r="43" spans="1:10" ht="24" customHeight="1">
      <c r="A43" s="6" t="str">
        <f>A1</f>
        <v>บริษัท เทคโนเมดิคัล จำกัด (มหาชน) และบริษัทย่อย</v>
      </c>
      <c r="B43" s="22"/>
      <c r="C43" s="22"/>
      <c r="D43" s="22"/>
      <c r="E43" s="22"/>
      <c r="J43" s="63" t="s">
        <v>99</v>
      </c>
    </row>
    <row r="44" spans="1:10" ht="24" customHeight="1">
      <c r="A44" s="8" t="s">
        <v>145</v>
      </c>
      <c r="B44" s="22"/>
      <c r="C44" s="22"/>
      <c r="D44" s="22"/>
      <c r="E44" s="22"/>
      <c r="J44" s="63" t="s">
        <v>100</v>
      </c>
    </row>
    <row r="45" spans="1:10" ht="24" customHeight="1">
      <c r="A45" s="8" t="s">
        <v>171</v>
      </c>
      <c r="B45" s="22"/>
      <c r="C45" s="22"/>
      <c r="D45" s="22"/>
      <c r="E45" s="22"/>
      <c r="F45" s="23"/>
    </row>
    <row r="46" spans="1:10" ht="24" customHeight="1">
      <c r="A46" s="8"/>
      <c r="B46" s="22"/>
      <c r="C46" s="22"/>
      <c r="D46" s="22"/>
      <c r="E46" s="22"/>
      <c r="F46" s="23"/>
    </row>
    <row r="47" spans="1:10" s="70" customFormat="1" ht="24" customHeight="1">
      <c r="A47" s="68"/>
      <c r="B47" s="69"/>
      <c r="C47" s="69"/>
      <c r="D47" s="155" t="s">
        <v>98</v>
      </c>
      <c r="E47" s="155"/>
      <c r="F47" s="155"/>
      <c r="G47" s="155"/>
      <c r="H47" s="155"/>
      <c r="I47" s="155"/>
      <c r="J47" s="155"/>
    </row>
    <row r="48" spans="1:10" s="70" customFormat="1" ht="24" customHeight="1">
      <c r="A48" s="68"/>
      <c r="B48" s="69"/>
      <c r="C48" s="69"/>
      <c r="D48" s="156" t="s">
        <v>109</v>
      </c>
      <c r="E48" s="156"/>
      <c r="F48" s="156"/>
      <c r="G48" s="71"/>
      <c r="H48" s="157" t="s">
        <v>110</v>
      </c>
      <c r="I48" s="156"/>
      <c r="J48" s="156"/>
    </row>
    <row r="49" spans="1:10" s="70" customFormat="1" ht="24" customHeight="1">
      <c r="A49" s="68"/>
      <c r="B49" s="139" t="s">
        <v>5</v>
      </c>
      <c r="C49" s="69"/>
      <c r="D49" s="136">
        <f>D7</f>
        <v>2566</v>
      </c>
      <c r="E49" s="73"/>
      <c r="F49" s="136">
        <f>F7</f>
        <v>2565</v>
      </c>
      <c r="G49" s="71"/>
      <c r="H49" s="136">
        <f>H7</f>
        <v>2566</v>
      </c>
      <c r="I49" s="73"/>
      <c r="J49" s="136">
        <f>J7</f>
        <v>2565</v>
      </c>
    </row>
    <row r="50" spans="1:10" s="35" customFormat="1" ht="24" customHeight="1">
      <c r="A50" s="33" t="s">
        <v>116</v>
      </c>
      <c r="B50" s="34"/>
      <c r="C50" s="34"/>
      <c r="D50" s="39"/>
      <c r="E50" s="40"/>
      <c r="F50" s="39"/>
      <c r="G50" s="5"/>
      <c r="H50" s="39"/>
      <c r="I50" s="40"/>
      <c r="J50" s="39"/>
    </row>
    <row r="51" spans="1:10" s="35" customFormat="1" ht="24" customHeight="1">
      <c r="A51" s="34" t="s">
        <v>117</v>
      </c>
      <c r="B51" s="24"/>
      <c r="C51" s="34"/>
      <c r="D51" s="30">
        <f>+D53-D52</f>
        <v>4841</v>
      </c>
      <c r="E51" s="40"/>
      <c r="F51" s="30">
        <f>+F53-F52</f>
        <v>5870</v>
      </c>
      <c r="G51" s="5"/>
      <c r="H51" s="30">
        <f>+H53-H52</f>
        <v>10927</v>
      </c>
      <c r="I51" s="40"/>
      <c r="J51" s="30">
        <f>+J53-J52</f>
        <v>6405</v>
      </c>
    </row>
    <row r="52" spans="1:10" s="35" customFormat="1" ht="24" customHeight="1">
      <c r="A52" s="34" t="s">
        <v>118</v>
      </c>
      <c r="B52" s="24"/>
      <c r="C52" s="34"/>
      <c r="D52" s="39">
        <v>-1493</v>
      </c>
      <c r="E52" s="40"/>
      <c r="F52" s="39">
        <v>-134</v>
      </c>
      <c r="G52" s="5"/>
      <c r="H52" s="39">
        <v>0</v>
      </c>
      <c r="I52" s="40"/>
      <c r="J52" s="39">
        <v>0</v>
      </c>
    </row>
    <row r="53" spans="1:10" s="35" customFormat="1" ht="24" customHeight="1" thickBot="1">
      <c r="A53" s="10" t="s">
        <v>154</v>
      </c>
      <c r="B53" s="24"/>
      <c r="C53" s="34"/>
      <c r="D53" s="74">
        <f>+D32</f>
        <v>3348</v>
      </c>
      <c r="E53" s="40"/>
      <c r="F53" s="74">
        <f>+F32</f>
        <v>5736</v>
      </c>
      <c r="G53" s="5"/>
      <c r="H53" s="74">
        <f>+H32</f>
        <v>10927</v>
      </c>
      <c r="I53" s="40"/>
      <c r="J53" s="74">
        <f>+J32</f>
        <v>6405</v>
      </c>
    </row>
    <row r="54" spans="1:10" s="35" customFormat="1" ht="24" customHeight="1" thickTop="1">
      <c r="A54" s="34"/>
      <c r="B54" s="24"/>
      <c r="C54" s="34"/>
      <c r="D54" s="39"/>
      <c r="E54" s="40"/>
      <c r="F54" s="39"/>
      <c r="G54" s="5"/>
      <c r="H54" s="39"/>
      <c r="I54" s="40"/>
      <c r="J54" s="39"/>
    </row>
    <row r="55" spans="1:10" s="35" customFormat="1" ht="24" customHeight="1">
      <c r="A55" s="33" t="s">
        <v>119</v>
      </c>
      <c r="B55" s="24"/>
      <c r="C55" s="34"/>
      <c r="D55" s="39"/>
      <c r="E55" s="40"/>
      <c r="F55" s="39"/>
      <c r="G55" s="5"/>
      <c r="H55" s="39"/>
      <c r="I55" s="40"/>
      <c r="J55" s="39"/>
    </row>
    <row r="56" spans="1:10" s="35" customFormat="1" ht="24" customHeight="1">
      <c r="A56" s="34" t="s">
        <v>117</v>
      </c>
      <c r="B56" s="24"/>
      <c r="C56" s="34"/>
      <c r="D56" s="30">
        <f>+D58-D57</f>
        <v>4841</v>
      </c>
      <c r="E56" s="30"/>
      <c r="F56" s="30">
        <f>+F58-F57</f>
        <v>-1089</v>
      </c>
      <c r="G56" s="30"/>
      <c r="H56" s="30">
        <f>+H58-H57</f>
        <v>10927</v>
      </c>
      <c r="I56" s="30"/>
      <c r="J56" s="30">
        <f>+J58-J57</f>
        <v>-554</v>
      </c>
    </row>
    <row r="57" spans="1:10" s="35" customFormat="1" ht="24" customHeight="1">
      <c r="A57" s="34" t="s">
        <v>118</v>
      </c>
      <c r="B57" s="24"/>
      <c r="C57" s="34"/>
      <c r="D57" s="39">
        <f>+D52</f>
        <v>-1493</v>
      </c>
      <c r="E57" s="40"/>
      <c r="F57" s="39">
        <f>+F52</f>
        <v>-134</v>
      </c>
      <c r="G57" s="5"/>
      <c r="H57" s="39">
        <v>0</v>
      </c>
      <c r="I57" s="40"/>
      <c r="J57" s="39">
        <v>0</v>
      </c>
    </row>
    <row r="58" spans="1:10" s="35" customFormat="1" ht="24" customHeight="1" thickBot="1">
      <c r="A58" s="33" t="s">
        <v>175</v>
      </c>
      <c r="B58" s="24"/>
      <c r="C58" s="34"/>
      <c r="D58" s="74">
        <f>+D40</f>
        <v>3348</v>
      </c>
      <c r="E58" s="40"/>
      <c r="F58" s="74">
        <f>+F40</f>
        <v>-1223</v>
      </c>
      <c r="G58" s="5"/>
      <c r="H58" s="74">
        <f>+H40</f>
        <v>10927</v>
      </c>
      <c r="I58" s="40"/>
      <c r="J58" s="74">
        <f>+J40</f>
        <v>-554</v>
      </c>
    </row>
    <row r="59" spans="1:10" s="35" customFormat="1" ht="24" customHeight="1" thickTop="1">
      <c r="A59" s="34"/>
      <c r="B59" s="24"/>
      <c r="C59" s="34"/>
      <c r="D59" s="39"/>
      <c r="E59" s="40"/>
      <c r="F59" s="39"/>
      <c r="G59" s="5"/>
      <c r="H59" s="39"/>
      <c r="I59" s="40"/>
      <c r="J59" s="39"/>
    </row>
    <row r="60" spans="1:10" s="35" customFormat="1" ht="24" customHeight="1" thickBot="1">
      <c r="A60" s="36" t="s">
        <v>152</v>
      </c>
      <c r="B60" s="24">
        <v>9</v>
      </c>
      <c r="C60" s="34"/>
      <c r="D60" s="141">
        <v>1.5717533130934838E-2</v>
      </c>
      <c r="E60" s="144"/>
      <c r="F60" s="145">
        <v>1.9058442362856334E-2</v>
      </c>
      <c r="G60" s="143"/>
      <c r="H60" s="141">
        <v>3.5477274224690145E-2</v>
      </c>
      <c r="I60" s="144"/>
      <c r="J60" s="145">
        <v>2.0795455423184804E-2</v>
      </c>
    </row>
    <row r="61" spans="1:10" s="35" customFormat="1" ht="24" customHeight="1" thickTop="1">
      <c r="A61" s="34"/>
      <c r="B61" s="24"/>
      <c r="C61" s="34"/>
      <c r="D61" s="146"/>
      <c r="E61" s="142"/>
      <c r="F61" s="146"/>
      <c r="G61" s="143"/>
      <c r="H61" s="146"/>
      <c r="I61" s="142"/>
      <c r="J61" s="146"/>
    </row>
    <row r="62" spans="1:10" s="35" customFormat="1" ht="24" customHeight="1" thickBot="1">
      <c r="A62" s="36" t="s">
        <v>153</v>
      </c>
      <c r="B62" s="24">
        <v>9</v>
      </c>
      <c r="C62" s="34"/>
      <c r="D62" s="141">
        <f>D51/313075</f>
        <v>1.5462748542681466E-2</v>
      </c>
      <c r="E62" s="144"/>
      <c r="F62" s="145">
        <v>1.9058442362856334E-2</v>
      </c>
      <c r="G62" s="143"/>
      <c r="H62" s="141">
        <f>H51/313075</f>
        <v>3.4902179988820572E-2</v>
      </c>
      <c r="I62" s="144"/>
      <c r="J62" s="145">
        <v>2.0795455423184804E-2</v>
      </c>
    </row>
    <row r="63" spans="1:10" s="35" customFormat="1" ht="24" customHeight="1" thickTop="1">
      <c r="A63" s="52"/>
      <c r="B63" s="34"/>
      <c r="D63" s="138"/>
      <c r="E63" s="38"/>
      <c r="F63" s="37"/>
      <c r="G63" s="5"/>
      <c r="H63" s="7"/>
      <c r="I63" s="12"/>
      <c r="J63" s="7"/>
    </row>
    <row r="64" spans="1:10" ht="24" customHeight="1">
      <c r="A64" s="7" t="s">
        <v>102</v>
      </c>
      <c r="G64" s="5"/>
    </row>
  </sheetData>
  <mergeCells count="6">
    <mergeCell ref="D47:J47"/>
    <mergeCell ref="D48:F48"/>
    <mergeCell ref="H48:J48"/>
    <mergeCell ref="D5:J5"/>
    <mergeCell ref="D6:F6"/>
    <mergeCell ref="H6:J6"/>
  </mergeCells>
  <pageMargins left="0.55118110236220474" right="0.15748031496062992" top="0.9055118110236221" bottom="0.39370078740157483" header="0.39370078740157483" footer="0.39370078740157483"/>
  <pageSetup paperSize="9" scale="70" firstPageNumber="5" orientation="portrait" useFirstPageNumber="1" r:id="rId1"/>
  <headerFooter alignWithMargins="0">
    <oddFooter>&amp;R&amp;"Angsana New,Regular"&amp;15&amp;P</oddFooter>
  </headerFooter>
  <rowBreaks count="1" manualBreakCount="1">
    <brk id="42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X21"/>
  <sheetViews>
    <sheetView view="pageBreakPreview" topLeftCell="A4" zoomScaleNormal="70" zoomScaleSheetLayoutView="100" workbookViewId="0">
      <selection activeCell="A6" sqref="A6"/>
    </sheetView>
  </sheetViews>
  <sheetFormatPr defaultColWidth="9" defaultRowHeight="24" customHeight="1"/>
  <cols>
    <col min="1" max="1" width="41.42578125" style="76" customWidth="1"/>
    <col min="2" max="2" width="1.5703125" style="76" customWidth="1"/>
    <col min="3" max="3" width="13.42578125" style="76" customWidth="1"/>
    <col min="4" max="4" width="1.7109375" style="76" customWidth="1"/>
    <col min="5" max="5" width="13.42578125" style="76" customWidth="1"/>
    <col min="6" max="6" width="1.7109375" style="76" customWidth="1"/>
    <col min="7" max="7" width="13.42578125" style="76" customWidth="1"/>
    <col min="8" max="8" width="1.7109375" style="76" customWidth="1"/>
    <col min="9" max="9" width="13.42578125" style="76" customWidth="1"/>
    <col min="10" max="10" width="1.85546875" style="76" customWidth="1"/>
    <col min="11" max="11" width="13.42578125" style="76" customWidth="1"/>
    <col min="12" max="12" width="1.7109375" style="76" customWidth="1"/>
    <col min="13" max="13" width="13.42578125" style="76" customWidth="1"/>
    <col min="14" max="16384" width="9" style="76"/>
  </cols>
  <sheetData>
    <row r="1" spans="1:13" ht="24" customHeight="1">
      <c r="A1" s="3" t="str">
        <f>+T_SOFP!A1</f>
        <v>บริษัท เทคโนเมดิคัล จำกัด (มหาชน) และบริษัทย่อย</v>
      </c>
      <c r="B1" s="3"/>
      <c r="C1" s="75"/>
      <c r="D1" s="75"/>
      <c r="E1" s="75"/>
      <c r="F1" s="75"/>
      <c r="G1" s="75"/>
      <c r="H1" s="75"/>
      <c r="M1" s="63" t="s">
        <v>99</v>
      </c>
    </row>
    <row r="2" spans="1:13" ht="24" customHeight="1">
      <c r="A2" s="1" t="s">
        <v>11</v>
      </c>
      <c r="B2" s="1"/>
      <c r="M2" s="63" t="s">
        <v>100</v>
      </c>
    </row>
    <row r="3" spans="1:13" ht="24" customHeight="1">
      <c r="A3" s="100" t="str">
        <f>T_PL!A3</f>
        <v>สำหรับงวดสามเดือนสิ้นสุดวันที่ 31 มีนาคม 2566 และ 2565</v>
      </c>
      <c r="B3" s="2"/>
      <c r="C3" s="77"/>
      <c r="D3" s="77"/>
      <c r="E3" s="77"/>
      <c r="F3" s="77"/>
      <c r="G3" s="77"/>
      <c r="H3" s="77"/>
      <c r="I3" s="77"/>
    </row>
    <row r="4" spans="1:13" ht="24" customHeight="1">
      <c r="A4" s="2"/>
      <c r="B4" s="2"/>
      <c r="C4" s="77"/>
      <c r="D4" s="77"/>
      <c r="E4" s="77"/>
      <c r="F4" s="77"/>
      <c r="G4" s="77"/>
      <c r="H4" s="77"/>
      <c r="I4" s="77"/>
    </row>
    <row r="5" spans="1:13" s="78" customFormat="1" ht="24" customHeight="1">
      <c r="C5" s="158" t="s">
        <v>98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</row>
    <row r="6" spans="1:13" s="80" customFormat="1" ht="24" customHeight="1">
      <c r="A6" s="78"/>
      <c r="B6" s="78"/>
      <c r="C6" s="159" t="s">
        <v>109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</row>
    <row r="7" spans="1:13" s="80" customFormat="1" ht="24" hidden="1" customHeight="1">
      <c r="A7" s="78"/>
      <c r="B7" s="78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13" s="80" customFormat="1" ht="24" customHeight="1">
      <c r="D8" s="81"/>
      <c r="F8" s="81"/>
      <c r="G8" s="158" t="s">
        <v>25</v>
      </c>
      <c r="H8" s="158"/>
      <c r="I8" s="158"/>
      <c r="J8" s="81"/>
      <c r="K8" s="119"/>
      <c r="L8" s="119"/>
    </row>
    <row r="9" spans="1:13" s="80" customFormat="1" ht="24" customHeight="1">
      <c r="C9" s="80" t="s">
        <v>74</v>
      </c>
      <c r="D9" s="81"/>
      <c r="F9" s="81"/>
      <c r="G9" s="80" t="s">
        <v>76</v>
      </c>
      <c r="J9" s="81"/>
      <c r="K9" s="81" t="s">
        <v>158</v>
      </c>
      <c r="L9" s="81"/>
      <c r="M9" s="80" t="s">
        <v>71</v>
      </c>
    </row>
    <row r="10" spans="1:13" s="80" customFormat="1" ht="24" customHeight="1">
      <c r="C10" s="81" t="s">
        <v>75</v>
      </c>
      <c r="D10" s="81"/>
      <c r="E10" s="81" t="s">
        <v>85</v>
      </c>
      <c r="F10" s="81"/>
      <c r="G10" s="81" t="s">
        <v>112</v>
      </c>
      <c r="H10" s="81"/>
      <c r="I10" s="121" t="s">
        <v>157</v>
      </c>
      <c r="J10" s="81"/>
      <c r="K10" s="81" t="s">
        <v>160</v>
      </c>
      <c r="L10" s="81"/>
      <c r="M10" s="80" t="s">
        <v>161</v>
      </c>
    </row>
    <row r="11" spans="1:13" s="78" customFormat="1" ht="24" customHeight="1">
      <c r="A11" s="80"/>
      <c r="B11" s="80"/>
      <c r="C11" s="147" t="s">
        <v>124</v>
      </c>
      <c r="D11" s="81"/>
      <c r="E11" s="148" t="s">
        <v>86</v>
      </c>
      <c r="F11" s="81"/>
      <c r="G11" s="148" t="s">
        <v>113</v>
      </c>
      <c r="H11" s="81"/>
      <c r="I11" s="122" t="s">
        <v>76</v>
      </c>
      <c r="J11" s="81"/>
      <c r="K11" s="148" t="s">
        <v>159</v>
      </c>
      <c r="L11" s="81"/>
      <c r="M11" s="147" t="s">
        <v>24</v>
      </c>
    </row>
    <row r="12" spans="1:13" s="78" customFormat="1" ht="24" customHeight="1">
      <c r="A12" s="80"/>
      <c r="B12" s="80"/>
      <c r="C12" s="81"/>
      <c r="D12" s="81"/>
      <c r="E12" s="81"/>
      <c r="F12" s="81"/>
      <c r="G12" s="81"/>
      <c r="H12" s="81"/>
      <c r="I12" s="120"/>
      <c r="J12" s="81"/>
      <c r="K12" s="81"/>
      <c r="L12" s="81"/>
      <c r="M12" s="81"/>
    </row>
    <row r="13" spans="1:13" s="84" customFormat="1" ht="24" customHeight="1">
      <c r="A13" s="83" t="s">
        <v>169</v>
      </c>
      <c r="B13" s="83"/>
      <c r="C13" s="103">
        <f>T_SOFP!F86</f>
        <v>154000</v>
      </c>
      <c r="D13" s="103"/>
      <c r="E13" s="103">
        <f>T_SOFP!F87</f>
        <v>184035</v>
      </c>
      <c r="F13" s="103"/>
      <c r="G13" s="103">
        <f>T_SOFP!F89</f>
        <v>16440</v>
      </c>
      <c r="H13" s="103"/>
      <c r="I13" s="103">
        <f>T_SOFP!F90</f>
        <v>77110</v>
      </c>
      <c r="J13" s="91"/>
      <c r="K13" s="91">
        <f>T_SOFP!F94</f>
        <v>57174</v>
      </c>
      <c r="L13" s="91"/>
      <c r="M13" s="91">
        <f>SUM(C13,E13,G13,I13,K13)</f>
        <v>488759</v>
      </c>
    </row>
    <row r="14" spans="1:13" s="84" customFormat="1" ht="24" customHeight="1">
      <c r="A14" s="76" t="s">
        <v>103</v>
      </c>
      <c r="B14" s="76"/>
      <c r="C14" s="103">
        <v>0</v>
      </c>
      <c r="D14" s="103"/>
      <c r="E14" s="103">
        <v>0</v>
      </c>
      <c r="F14" s="103"/>
      <c r="G14" s="103">
        <v>0</v>
      </c>
      <c r="H14" s="103"/>
      <c r="I14" s="103">
        <f>T_PL!D56</f>
        <v>4841</v>
      </c>
      <c r="J14" s="91"/>
      <c r="K14" s="92">
        <f>+T_PL!D52</f>
        <v>-1493</v>
      </c>
      <c r="L14" s="91"/>
      <c r="M14" s="91">
        <f>SUM(C14,E14,G14,I14,K14)</f>
        <v>3348</v>
      </c>
    </row>
    <row r="15" spans="1:13" s="84" customFormat="1" ht="24" customHeight="1" thickBot="1">
      <c r="A15" s="83" t="s">
        <v>168</v>
      </c>
      <c r="B15" s="83"/>
      <c r="C15" s="85">
        <f>SUM(C13:C14)</f>
        <v>154000</v>
      </c>
      <c r="D15" s="86"/>
      <c r="E15" s="85">
        <f>SUM(E13:E14)</f>
        <v>184035</v>
      </c>
      <c r="F15" s="86"/>
      <c r="G15" s="85">
        <f>SUM(G13:G14)</f>
        <v>16440</v>
      </c>
      <c r="H15" s="86"/>
      <c r="I15" s="85">
        <f>SUM(I13:I14)</f>
        <v>81951</v>
      </c>
      <c r="J15" s="91"/>
      <c r="K15" s="85">
        <f>SUM(K13:K14)</f>
        <v>55681</v>
      </c>
      <c r="L15" s="91"/>
      <c r="M15" s="87">
        <f>SUM(C15,E15,G15,I15,K15)</f>
        <v>492107</v>
      </c>
    </row>
    <row r="16" spans="1:13" s="78" customFormat="1" ht="24" customHeight="1" thickTop="1">
      <c r="A16" s="80"/>
      <c r="B16" s="80"/>
      <c r="C16" s="81"/>
      <c r="D16" s="81"/>
      <c r="E16" s="81"/>
      <c r="F16" s="81"/>
      <c r="G16" s="81"/>
      <c r="H16" s="81"/>
      <c r="I16" s="120"/>
      <c r="J16" s="81"/>
      <c r="K16" s="81"/>
      <c r="L16" s="81"/>
      <c r="M16" s="81"/>
    </row>
    <row r="17" spans="1:13" s="84" customFormat="1" ht="24" customHeight="1">
      <c r="A17" s="83" t="s">
        <v>138</v>
      </c>
      <c r="B17" s="83"/>
      <c r="C17" s="103">
        <v>154000</v>
      </c>
      <c r="D17" s="103"/>
      <c r="E17" s="103">
        <v>184035</v>
      </c>
      <c r="F17" s="103"/>
      <c r="G17" s="103">
        <v>15400</v>
      </c>
      <c r="H17" s="103"/>
      <c r="I17" s="103">
        <v>93804</v>
      </c>
      <c r="J17" s="91"/>
      <c r="K17" s="91">
        <v>59083</v>
      </c>
      <c r="L17" s="91"/>
      <c r="M17" s="91">
        <f>SUM(C17,E17,G17,I17,K17)</f>
        <v>506322</v>
      </c>
    </row>
    <row r="18" spans="1:13" s="84" customFormat="1" ht="24" customHeight="1">
      <c r="A18" s="76" t="s">
        <v>172</v>
      </c>
      <c r="B18" s="76"/>
      <c r="C18" s="103">
        <v>0</v>
      </c>
      <c r="D18" s="103"/>
      <c r="E18" s="103">
        <v>0</v>
      </c>
      <c r="F18" s="103"/>
      <c r="G18" s="103">
        <v>0</v>
      </c>
      <c r="H18" s="103"/>
      <c r="I18" s="103">
        <f>+T_PL!F56</f>
        <v>-1089</v>
      </c>
      <c r="J18" s="91"/>
      <c r="K18" s="92">
        <f>+T_PL!F57</f>
        <v>-134</v>
      </c>
      <c r="L18" s="91"/>
      <c r="M18" s="91">
        <f>SUM(C18,E18,G18,I18,K18)</f>
        <v>-1223</v>
      </c>
    </row>
    <row r="19" spans="1:13" s="84" customFormat="1" ht="24" customHeight="1" thickBot="1">
      <c r="A19" s="83" t="s">
        <v>170</v>
      </c>
      <c r="B19" s="83"/>
      <c r="C19" s="85">
        <f>SUM(C17:C18)</f>
        <v>154000</v>
      </c>
      <c r="D19" s="86"/>
      <c r="E19" s="85">
        <f>SUM(E17:E18)</f>
        <v>184035</v>
      </c>
      <c r="F19" s="86"/>
      <c r="G19" s="85">
        <f>SUM(G17:G18)</f>
        <v>15400</v>
      </c>
      <c r="H19" s="86"/>
      <c r="I19" s="85">
        <f>SUM(I17:I18)</f>
        <v>92715</v>
      </c>
      <c r="J19" s="91"/>
      <c r="K19" s="85">
        <f>SUM(K17:K18)</f>
        <v>58949</v>
      </c>
      <c r="L19" s="91"/>
      <c r="M19" s="87">
        <f>SUM(C19,E19,G19,I19,K19)</f>
        <v>505099</v>
      </c>
    </row>
    <row r="20" spans="1:13" s="84" customFormat="1" ht="24" customHeight="1" thickTop="1">
      <c r="A20" s="76"/>
      <c r="B20" s="76"/>
      <c r="C20" s="88"/>
      <c r="D20" s="89"/>
      <c r="E20" s="88"/>
      <c r="F20" s="89"/>
      <c r="G20" s="88"/>
      <c r="H20" s="89"/>
      <c r="I20" s="88"/>
      <c r="J20" s="91"/>
      <c r="K20" s="90"/>
      <c r="L20" s="90"/>
      <c r="M20" s="90"/>
    </row>
    <row r="21" spans="1:13" ht="24" customHeight="1">
      <c r="A21" s="96" t="s">
        <v>102</v>
      </c>
      <c r="B21" s="96"/>
    </row>
  </sheetData>
  <mergeCells count="3">
    <mergeCell ref="C5:M5"/>
    <mergeCell ref="C6:M6"/>
    <mergeCell ref="G8:I8"/>
  </mergeCells>
  <pageMargins left="0.55118110236220474" right="0.19685039370078741" top="0.98425196850393704" bottom="0.31496062992125984" header="0.51181102362204722" footer="0.31496062992125984"/>
  <pageSetup paperSize="9" scale="79" firstPageNumber="7" orientation="portrait" useFirstPageNumber="1" r:id="rId1"/>
  <headerFooter alignWithMargins="0">
    <oddFooter>&amp;R&amp;"Angsana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T20"/>
  <sheetViews>
    <sheetView view="pageBreakPreview" zoomScaleNormal="80" zoomScaleSheetLayoutView="100" workbookViewId="0">
      <selection activeCell="A6" sqref="A6"/>
    </sheetView>
  </sheetViews>
  <sheetFormatPr defaultColWidth="9" defaultRowHeight="24" customHeight="1"/>
  <cols>
    <col min="1" max="1" width="41.42578125" style="93" customWidth="1"/>
    <col min="2" max="2" width="1.28515625" style="93" customWidth="1"/>
    <col min="3" max="3" width="14" style="93" customWidth="1"/>
    <col min="4" max="4" width="1.7109375" style="93" customWidth="1"/>
    <col min="5" max="5" width="14" style="93" customWidth="1"/>
    <col min="6" max="6" width="1.7109375" style="93" customWidth="1"/>
    <col min="7" max="7" width="14" style="93" customWidth="1"/>
    <col min="8" max="8" width="1.7109375" style="93" customWidth="1"/>
    <col min="9" max="9" width="14" style="93" customWidth="1"/>
    <col min="10" max="10" width="1.85546875" style="93" customWidth="1"/>
    <col min="11" max="11" width="14" style="93" customWidth="1"/>
    <col min="12" max="16384" width="9" style="93"/>
  </cols>
  <sheetData>
    <row r="1" spans="1:11" ht="23.25">
      <c r="A1" s="6" t="str">
        <f>+T_SE.Conso!A1</f>
        <v>บริษัท เทคโนเมดิคัล จำกัด (มหาชน) และบริษัทย่อย</v>
      </c>
      <c r="B1" s="97"/>
      <c r="C1" s="97"/>
      <c r="D1" s="97"/>
      <c r="E1" s="97"/>
      <c r="F1" s="97"/>
      <c r="G1" s="97"/>
      <c r="H1" s="97"/>
      <c r="K1" s="98" t="s">
        <v>99</v>
      </c>
    </row>
    <row r="2" spans="1:11" ht="23.25">
      <c r="A2" s="99" t="s">
        <v>11</v>
      </c>
      <c r="K2" s="98" t="s">
        <v>100</v>
      </c>
    </row>
    <row r="3" spans="1:11" ht="23.25">
      <c r="A3" s="100" t="str">
        <f>T_PL!A3</f>
        <v>สำหรับงวดสามเดือนสิ้นสุดวันที่ 31 มีนาคม 2566 และ 2565</v>
      </c>
      <c r="B3" s="101"/>
      <c r="C3" s="101"/>
      <c r="D3" s="101"/>
      <c r="E3" s="101"/>
      <c r="F3" s="101"/>
      <c r="G3" s="101"/>
      <c r="H3" s="101"/>
      <c r="I3" s="101"/>
    </row>
    <row r="4" spans="1:11" ht="23.25">
      <c r="A4" s="100"/>
      <c r="B4" s="101"/>
      <c r="C4" s="101"/>
      <c r="D4" s="101"/>
      <c r="E4" s="101"/>
      <c r="F4" s="101"/>
      <c r="G4" s="101"/>
      <c r="H4" s="101"/>
      <c r="I4" s="101"/>
    </row>
    <row r="5" spans="1:11" s="78" customFormat="1" ht="23.25">
      <c r="B5" s="79"/>
      <c r="C5" s="158" t="s">
        <v>98</v>
      </c>
      <c r="D5" s="158"/>
      <c r="E5" s="158"/>
      <c r="F5" s="158"/>
      <c r="G5" s="158"/>
      <c r="H5" s="158"/>
      <c r="I5" s="158"/>
      <c r="J5" s="158"/>
      <c r="K5" s="158"/>
    </row>
    <row r="6" spans="1:11" s="78" customFormat="1" ht="23.25">
      <c r="B6" s="79"/>
      <c r="C6" s="159" t="s">
        <v>110</v>
      </c>
      <c r="D6" s="159"/>
      <c r="E6" s="159"/>
      <c r="F6" s="159"/>
      <c r="G6" s="159"/>
      <c r="H6" s="159"/>
      <c r="I6" s="159"/>
      <c r="J6" s="159"/>
      <c r="K6" s="159"/>
    </row>
    <row r="7" spans="1:11" s="80" customFormat="1" ht="23.25">
      <c r="B7" s="81"/>
      <c r="D7" s="81"/>
      <c r="F7" s="81"/>
      <c r="G7" s="158" t="s">
        <v>25</v>
      </c>
      <c r="H7" s="158"/>
      <c r="I7" s="158"/>
      <c r="J7" s="81"/>
    </row>
    <row r="8" spans="1:11" s="80" customFormat="1" ht="23.25">
      <c r="B8" s="81"/>
      <c r="C8" s="80" t="s">
        <v>74</v>
      </c>
      <c r="D8" s="81"/>
      <c r="F8" s="81"/>
      <c r="G8" s="80" t="s">
        <v>76</v>
      </c>
      <c r="J8" s="81"/>
    </row>
    <row r="9" spans="1:11" s="80" customFormat="1" ht="23.25">
      <c r="B9" s="81"/>
      <c r="C9" s="81" t="s">
        <v>75</v>
      </c>
      <c r="D9" s="81"/>
      <c r="E9" s="81" t="s">
        <v>85</v>
      </c>
      <c r="F9" s="81"/>
      <c r="G9" s="81" t="s">
        <v>112</v>
      </c>
      <c r="H9" s="81"/>
      <c r="J9" s="81"/>
      <c r="K9" s="80" t="s">
        <v>111</v>
      </c>
    </row>
    <row r="10" spans="1:11" s="80" customFormat="1" ht="23.25">
      <c r="B10" s="81"/>
      <c r="C10" s="129" t="s">
        <v>124</v>
      </c>
      <c r="D10" s="81"/>
      <c r="E10" s="82" t="s">
        <v>86</v>
      </c>
      <c r="F10" s="81"/>
      <c r="G10" s="82" t="s">
        <v>113</v>
      </c>
      <c r="H10" s="81"/>
      <c r="I10" s="129" t="s">
        <v>125</v>
      </c>
      <c r="J10" s="81"/>
      <c r="K10" s="82" t="s">
        <v>24</v>
      </c>
    </row>
    <row r="11" spans="1:11" s="80" customFormat="1" ht="23.25"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pans="1:11" ht="23.25">
      <c r="A12" s="102" t="str">
        <f>+T_SE.Conso!A13</f>
        <v>ยอดคงเหลือต้นงวด ณ วันที่ 1 มกราคม 2566</v>
      </c>
      <c r="C12" s="103">
        <f>T_SOFP!J86</f>
        <v>154000</v>
      </c>
      <c r="D12" s="103">
        <v>0</v>
      </c>
      <c r="E12" s="103">
        <f>T_SOFP!F87</f>
        <v>184035</v>
      </c>
      <c r="F12" s="103"/>
      <c r="G12" s="103">
        <f>T_SOFP!J89</f>
        <v>16440</v>
      </c>
      <c r="H12" s="103"/>
      <c r="I12" s="103">
        <f>T_SOFP!J90</f>
        <v>117153</v>
      </c>
      <c r="J12" s="91"/>
      <c r="K12" s="91">
        <f>SUM(C12,E12,G12,I12)</f>
        <v>471628</v>
      </c>
    </row>
    <row r="13" spans="1:11" ht="23.25">
      <c r="A13" s="93" t="s">
        <v>103</v>
      </c>
      <c r="C13" s="103">
        <v>0</v>
      </c>
      <c r="D13" s="103"/>
      <c r="E13" s="103">
        <v>0</v>
      </c>
      <c r="F13" s="103"/>
      <c r="G13" s="103">
        <v>0</v>
      </c>
      <c r="H13" s="103"/>
      <c r="I13" s="103">
        <f>T_PL!H56</f>
        <v>10927</v>
      </c>
      <c r="J13" s="91"/>
      <c r="K13" s="91">
        <f>SUM(C13,E13,G13,I13)</f>
        <v>10927</v>
      </c>
    </row>
    <row r="14" spans="1:11" thickBot="1">
      <c r="A14" s="102" t="str">
        <f>+T_SE.Conso!A15</f>
        <v>ยอดคงเหลือสิ้นงวด ณ วันที่ 31 มีนาคม 2566</v>
      </c>
      <c r="C14" s="104">
        <f>SUM(C12:C13)</f>
        <v>154000</v>
      </c>
      <c r="D14" s="103"/>
      <c r="E14" s="104">
        <f>SUM(E12:E13)</f>
        <v>184035</v>
      </c>
      <c r="F14" s="103"/>
      <c r="G14" s="104">
        <f>SUM(G12:G13)</f>
        <v>16440</v>
      </c>
      <c r="H14" s="103"/>
      <c r="I14" s="104">
        <f>SUM(I12:I13)</f>
        <v>128080</v>
      </c>
      <c r="J14" s="91"/>
      <c r="K14" s="87">
        <f>SUM(C14,E14,G14,I14)</f>
        <v>482555</v>
      </c>
    </row>
    <row r="15" spans="1:11" thickTop="1">
      <c r="C15" s="105"/>
      <c r="D15" s="106"/>
      <c r="E15" s="105"/>
      <c r="F15" s="106"/>
      <c r="G15" s="105"/>
      <c r="H15" s="106"/>
      <c r="I15" s="105"/>
      <c r="J15" s="91"/>
      <c r="K15" s="90"/>
    </row>
    <row r="16" spans="1:11" ht="23.25">
      <c r="A16" s="102" t="str">
        <f>+T_SE.Conso!A17</f>
        <v>ยอดคงเหลือต้นงวด ณ วันที่ 1 มกราคม 2565</v>
      </c>
      <c r="C16" s="103">
        <v>154000</v>
      </c>
      <c r="D16" s="103">
        <v>0</v>
      </c>
      <c r="E16" s="103">
        <v>184035</v>
      </c>
      <c r="F16" s="103"/>
      <c r="G16" s="103">
        <v>15400</v>
      </c>
      <c r="H16" s="103"/>
      <c r="I16" s="103">
        <v>126073</v>
      </c>
      <c r="J16" s="91"/>
      <c r="K16" s="91">
        <f>SUM(C16,E16,G16,I16)</f>
        <v>479508</v>
      </c>
    </row>
    <row r="17" spans="1:11" ht="23.25">
      <c r="A17" s="93" t="s">
        <v>172</v>
      </c>
      <c r="C17" s="103">
        <v>0</v>
      </c>
      <c r="D17" s="103"/>
      <c r="E17" s="103">
        <v>0</v>
      </c>
      <c r="F17" s="103"/>
      <c r="G17" s="103">
        <v>0</v>
      </c>
      <c r="H17" s="103"/>
      <c r="I17" s="103">
        <f>+T_PL!J56</f>
        <v>-554</v>
      </c>
      <c r="J17" s="91"/>
      <c r="K17" s="91">
        <f t="shared" ref="K17:K18" si="0">SUM(C17,E17,G17,I17)</f>
        <v>-554</v>
      </c>
    </row>
    <row r="18" spans="1:11" thickBot="1">
      <c r="A18" s="102" t="str">
        <f>+T_SE.Conso!A19</f>
        <v>ยอดคงเหลือสิ้นงวด ณ วันที่ 31 มีนาคม 2565</v>
      </c>
      <c r="C18" s="104">
        <f>SUM(C16:C17)</f>
        <v>154000</v>
      </c>
      <c r="D18" s="103"/>
      <c r="E18" s="104">
        <f>SUM(E16:E17)</f>
        <v>184035</v>
      </c>
      <c r="F18" s="103"/>
      <c r="G18" s="104">
        <f>SUM(G16:G17)</f>
        <v>15400</v>
      </c>
      <c r="H18" s="103"/>
      <c r="I18" s="104">
        <f>SUM(I16:I17)</f>
        <v>125519</v>
      </c>
      <c r="J18" s="91"/>
      <c r="K18" s="87">
        <f t="shared" si="0"/>
        <v>478954</v>
      </c>
    </row>
    <row r="19" spans="1:11" thickTop="1">
      <c r="B19" s="95"/>
      <c r="C19" s="94"/>
      <c r="D19" s="94"/>
      <c r="E19" s="94"/>
      <c r="F19" s="81"/>
      <c r="G19" s="94"/>
      <c r="H19" s="81"/>
      <c r="I19" s="94"/>
      <c r="J19" s="91"/>
      <c r="K19" s="94"/>
    </row>
    <row r="20" spans="1:11" ht="23.25">
      <c r="A20" s="96" t="s">
        <v>102</v>
      </c>
    </row>
  </sheetData>
  <mergeCells count="3">
    <mergeCell ref="C5:K5"/>
    <mergeCell ref="C6:K6"/>
    <mergeCell ref="G7:I7"/>
  </mergeCells>
  <pageMargins left="0.59055118110236227" right="0.35433070866141736" top="0.74803149606299213" bottom="0.74803149606299213" header="0.31496062992125984" footer="0.31496062992125984"/>
  <pageSetup paperSize="9" scale="85" firstPageNumber="8" orientation="portrait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I88"/>
  <sheetViews>
    <sheetView tabSelected="1" view="pageBreakPreview" zoomScale="122" zoomScaleSheetLayoutView="122" workbookViewId="0">
      <selection activeCell="A6" sqref="A6"/>
    </sheetView>
  </sheetViews>
  <sheetFormatPr defaultColWidth="9" defaultRowHeight="24" customHeight="1"/>
  <cols>
    <col min="1" max="1" width="65" style="7" customWidth="1"/>
    <col min="2" max="2" width="2" style="7" customWidth="1"/>
    <col min="3" max="3" width="13.5703125" style="7" customWidth="1"/>
    <col min="4" max="4" width="2" style="7" customWidth="1"/>
    <col min="5" max="5" width="13.5703125" style="4" customWidth="1"/>
    <col min="6" max="6" width="2" style="64" customWidth="1"/>
    <col min="7" max="7" width="13.5703125" style="7" customWidth="1"/>
    <col min="8" max="8" width="2" style="7" customWidth="1"/>
    <col min="9" max="9" width="13.5703125" style="48" customWidth="1"/>
    <col min="10" max="16384" width="9" style="7"/>
  </cols>
  <sheetData>
    <row r="1" spans="1:9" ht="24" customHeight="1">
      <c r="A1" s="46" t="str">
        <f>+T_SE.Separate!A1</f>
        <v>บริษัท เทคโนเมดิคัล จำกัด (มหาชน) และบริษัทย่อย</v>
      </c>
      <c r="B1" s="123"/>
      <c r="C1" s="123"/>
      <c r="D1" s="123"/>
      <c r="I1" s="60" t="s">
        <v>99</v>
      </c>
    </row>
    <row r="2" spans="1:9" ht="24" customHeight="1">
      <c r="A2" s="61" t="s">
        <v>49</v>
      </c>
      <c r="B2" s="123"/>
      <c r="C2" s="123"/>
      <c r="D2" s="123"/>
      <c r="I2" s="60" t="s">
        <v>100</v>
      </c>
    </row>
    <row r="3" spans="1:9" ht="24" customHeight="1">
      <c r="A3" s="10" t="str">
        <f>+T_SE.Separate!A3</f>
        <v>สำหรับงวดสามเดือนสิ้นสุดวันที่ 31 มีนาคม 2566 และ 2565</v>
      </c>
      <c r="B3" s="123"/>
      <c r="C3" s="123"/>
      <c r="D3" s="123"/>
      <c r="E3" s="124"/>
    </row>
    <row r="4" spans="1:9" ht="24" customHeight="1">
      <c r="A4" s="10"/>
      <c r="B4" s="123"/>
      <c r="C4" s="123"/>
      <c r="D4" s="123"/>
      <c r="E4" s="124"/>
    </row>
    <row r="5" spans="1:9" ht="24" customHeight="1">
      <c r="A5" s="125"/>
      <c r="B5" s="123"/>
      <c r="C5" s="160" t="s">
        <v>98</v>
      </c>
      <c r="D5" s="160"/>
      <c r="E5" s="160"/>
      <c r="F5" s="160"/>
      <c r="G5" s="160"/>
      <c r="H5" s="160"/>
      <c r="I5" s="160"/>
    </row>
    <row r="6" spans="1:9" ht="24" customHeight="1">
      <c r="A6" s="125"/>
      <c r="B6" s="123"/>
      <c r="C6" s="160" t="s">
        <v>109</v>
      </c>
      <c r="D6" s="160"/>
      <c r="E6" s="160"/>
      <c r="F6" s="126"/>
      <c r="G6" s="161" t="s">
        <v>110</v>
      </c>
      <c r="H6" s="161"/>
      <c r="I6" s="161"/>
    </row>
    <row r="7" spans="1:9" ht="24" customHeight="1">
      <c r="A7" s="125"/>
      <c r="C7" s="127">
        <v>2566</v>
      </c>
      <c r="D7" s="112"/>
      <c r="E7" s="128">
        <v>2565</v>
      </c>
      <c r="F7" s="110"/>
      <c r="G7" s="127">
        <f>+C7</f>
        <v>2566</v>
      </c>
      <c r="H7" s="112"/>
      <c r="I7" s="128">
        <f>+E7</f>
        <v>2565</v>
      </c>
    </row>
    <row r="8" spans="1:9" ht="24" customHeight="1">
      <c r="A8" s="10" t="s">
        <v>50</v>
      </c>
      <c r="B8" s="24"/>
      <c r="C8" s="24"/>
      <c r="D8" s="24"/>
      <c r="E8" s="5"/>
    </row>
    <row r="9" spans="1:9" ht="24" customHeight="1">
      <c r="A9" s="11" t="s">
        <v>154</v>
      </c>
      <c r="B9" s="24"/>
      <c r="C9" s="30">
        <f>+T_PL!D32</f>
        <v>3348</v>
      </c>
      <c r="D9" s="24"/>
      <c r="E9" s="30">
        <f>+T_PL!F32</f>
        <v>5736</v>
      </c>
      <c r="G9" s="30">
        <f>+T_PL!H32</f>
        <v>10927</v>
      </c>
      <c r="H9" s="30"/>
      <c r="I9" s="30">
        <f>T_PL!J32</f>
        <v>6405</v>
      </c>
    </row>
    <row r="10" spans="1:9" ht="24" customHeight="1">
      <c r="A10" s="11" t="s">
        <v>52</v>
      </c>
      <c r="B10" s="24"/>
      <c r="D10" s="24"/>
      <c r="E10" s="30"/>
    </row>
    <row r="11" spans="1:9" ht="24" customHeight="1">
      <c r="A11" s="11" t="s">
        <v>73</v>
      </c>
      <c r="B11" s="24"/>
      <c r="C11" s="30">
        <f>+T_PL!D30</f>
        <v>3006</v>
      </c>
      <c r="D11" s="30"/>
      <c r="E11" s="30">
        <f>+T_PL!F30</f>
        <v>1101</v>
      </c>
      <c r="F11" s="30"/>
      <c r="G11" s="30">
        <f>+T_PL!H30</f>
        <v>2745</v>
      </c>
      <c r="H11" s="30"/>
      <c r="I11" s="30">
        <f>+T_PL!J30</f>
        <v>1101</v>
      </c>
    </row>
    <row r="12" spans="1:9" ht="24" customHeight="1">
      <c r="A12" s="11" t="s">
        <v>53</v>
      </c>
      <c r="B12" s="24"/>
      <c r="C12" s="30">
        <v>7937</v>
      </c>
      <c r="D12" s="24"/>
      <c r="E12" s="30">
        <v>4707</v>
      </c>
      <c r="G12" s="30">
        <v>5959</v>
      </c>
      <c r="H12" s="49"/>
      <c r="I12" s="30">
        <v>4504</v>
      </c>
    </row>
    <row r="13" spans="1:9" ht="24" customHeight="1">
      <c r="A13" s="7" t="s">
        <v>54</v>
      </c>
      <c r="B13" s="24"/>
      <c r="C13" s="30">
        <v>660</v>
      </c>
      <c r="D13" s="24"/>
      <c r="E13" s="30">
        <v>1786</v>
      </c>
      <c r="G13" s="30">
        <v>660</v>
      </c>
      <c r="H13" s="49"/>
      <c r="I13" s="30">
        <v>1786</v>
      </c>
    </row>
    <row r="14" spans="1:9" ht="24" customHeight="1">
      <c r="A14" s="7" t="s">
        <v>176</v>
      </c>
      <c r="B14" s="24"/>
      <c r="C14" s="30">
        <v>-438</v>
      </c>
      <c r="D14" s="24"/>
      <c r="E14" s="30">
        <v>-145</v>
      </c>
      <c r="G14" s="30">
        <v>-438</v>
      </c>
      <c r="H14" s="49"/>
      <c r="I14" s="30">
        <v>-145</v>
      </c>
    </row>
    <row r="15" spans="1:9" ht="24" customHeight="1">
      <c r="A15" s="7" t="s">
        <v>183</v>
      </c>
      <c r="B15" s="24"/>
      <c r="C15" s="30">
        <v>485</v>
      </c>
      <c r="D15" s="24"/>
      <c r="E15" s="30">
        <v>-96</v>
      </c>
      <c r="G15" s="30">
        <v>485</v>
      </c>
      <c r="H15" s="49"/>
      <c r="I15" s="30">
        <v>-96</v>
      </c>
    </row>
    <row r="16" spans="1:9" ht="24" customHeight="1">
      <c r="A16" s="7" t="s">
        <v>97</v>
      </c>
      <c r="B16" s="24"/>
      <c r="C16" s="30">
        <v>28</v>
      </c>
      <c r="D16" s="24"/>
      <c r="E16" s="30">
        <v>14</v>
      </c>
      <c r="G16" s="30">
        <v>28</v>
      </c>
      <c r="H16" s="49"/>
      <c r="I16" s="30">
        <v>14</v>
      </c>
    </row>
    <row r="17" spans="1:9" ht="24" customHeight="1">
      <c r="A17" s="7" t="s">
        <v>142</v>
      </c>
      <c r="B17" s="24"/>
      <c r="C17" s="30">
        <v>133</v>
      </c>
      <c r="D17" s="24"/>
      <c r="E17" s="30">
        <v>857</v>
      </c>
      <c r="G17" s="30">
        <v>133</v>
      </c>
      <c r="H17" s="49"/>
      <c r="I17" s="30">
        <v>857</v>
      </c>
    </row>
    <row r="18" spans="1:9" ht="24" customHeight="1">
      <c r="A18" s="7" t="s">
        <v>148</v>
      </c>
      <c r="B18" s="24"/>
      <c r="C18" s="30">
        <v>947</v>
      </c>
      <c r="D18" s="24"/>
      <c r="E18" s="30">
        <v>0</v>
      </c>
      <c r="G18" s="30">
        <v>947</v>
      </c>
      <c r="H18" s="49"/>
      <c r="I18" s="30">
        <v>0</v>
      </c>
    </row>
    <row r="19" spans="1:9" ht="24" customHeight="1">
      <c r="A19" s="7" t="s">
        <v>87</v>
      </c>
      <c r="B19" s="24"/>
      <c r="C19" s="30">
        <v>-299</v>
      </c>
      <c r="D19" s="24"/>
      <c r="E19" s="30">
        <v>-673</v>
      </c>
      <c r="G19" s="30">
        <v>-299</v>
      </c>
      <c r="H19" s="49"/>
      <c r="I19" s="30">
        <v>-673</v>
      </c>
    </row>
    <row r="20" spans="1:9" ht="24" customHeight="1">
      <c r="A20" s="7" t="s">
        <v>182</v>
      </c>
      <c r="B20" s="24"/>
      <c r="C20" s="30">
        <v>-392</v>
      </c>
      <c r="D20" s="24"/>
      <c r="E20" s="30">
        <v>425</v>
      </c>
      <c r="G20" s="30">
        <v>-392</v>
      </c>
      <c r="H20" s="49"/>
      <c r="I20" s="30">
        <v>425</v>
      </c>
    </row>
    <row r="21" spans="1:9" ht="24" customHeight="1">
      <c r="A21" s="11" t="s">
        <v>55</v>
      </c>
      <c r="B21" s="24"/>
      <c r="C21" s="30">
        <v>-29</v>
      </c>
      <c r="D21" s="24"/>
      <c r="E21" s="30">
        <v>-53</v>
      </c>
      <c r="G21" s="30">
        <v>-29</v>
      </c>
      <c r="H21" s="49"/>
      <c r="I21" s="30">
        <v>-16</v>
      </c>
    </row>
    <row r="22" spans="1:9" ht="24" customHeight="1">
      <c r="A22" s="7" t="s">
        <v>56</v>
      </c>
      <c r="B22" s="24"/>
      <c r="C22" s="30">
        <v>3560</v>
      </c>
      <c r="D22" s="24"/>
      <c r="E22" s="30">
        <v>1142</v>
      </c>
      <c r="G22" s="30">
        <v>2627</v>
      </c>
      <c r="H22" s="49"/>
      <c r="I22" s="30">
        <v>1397</v>
      </c>
    </row>
    <row r="23" spans="1:9" ht="24" customHeight="1">
      <c r="A23" s="11" t="s">
        <v>57</v>
      </c>
      <c r="B23" s="24"/>
      <c r="C23" s="30"/>
      <c r="D23" s="24"/>
      <c r="E23" s="30"/>
      <c r="G23" s="30"/>
      <c r="H23" s="49"/>
      <c r="I23" s="30"/>
    </row>
    <row r="24" spans="1:9" ht="24" customHeight="1">
      <c r="A24" s="11" t="s">
        <v>26</v>
      </c>
      <c r="B24" s="24"/>
      <c r="C24" s="30">
        <v>284</v>
      </c>
      <c r="D24" s="24"/>
      <c r="E24" s="30">
        <v>-4377</v>
      </c>
      <c r="G24" s="30">
        <v>2447</v>
      </c>
      <c r="H24" s="49"/>
      <c r="I24" s="30">
        <v>-4377</v>
      </c>
    </row>
    <row r="25" spans="1:9" ht="24" customHeight="1">
      <c r="A25" s="11" t="s">
        <v>33</v>
      </c>
      <c r="B25" s="24"/>
      <c r="C25" s="30">
        <v>-9738</v>
      </c>
      <c r="D25" s="24"/>
      <c r="E25" s="30">
        <v>2110</v>
      </c>
      <c r="G25" s="30">
        <v>-9738</v>
      </c>
      <c r="H25" s="49"/>
      <c r="I25" s="30">
        <v>2110</v>
      </c>
    </row>
    <row r="26" spans="1:9" ht="24" customHeight="1">
      <c r="A26" s="11" t="s">
        <v>18</v>
      </c>
      <c r="B26" s="24"/>
      <c r="C26" s="30">
        <v>-3242</v>
      </c>
      <c r="D26" s="24"/>
      <c r="E26" s="30">
        <v>-8537</v>
      </c>
      <c r="G26" s="30">
        <v>-1749</v>
      </c>
      <c r="H26" s="49"/>
      <c r="I26" s="30">
        <v>-6733</v>
      </c>
    </row>
    <row r="27" spans="1:9" ht="24" customHeight="1">
      <c r="A27" s="7" t="s">
        <v>36</v>
      </c>
      <c r="C27" s="30">
        <v>-8</v>
      </c>
      <c r="D27" s="24"/>
      <c r="E27" s="30">
        <v>1</v>
      </c>
      <c r="G27" s="30">
        <v>0</v>
      </c>
      <c r="H27" s="49"/>
      <c r="I27" s="30">
        <v>0</v>
      </c>
    </row>
    <row r="28" spans="1:9" ht="24" customHeight="1">
      <c r="A28" s="7" t="s">
        <v>58</v>
      </c>
      <c r="D28" s="24"/>
      <c r="E28" s="30"/>
      <c r="H28" s="49"/>
      <c r="I28" s="7"/>
    </row>
    <row r="29" spans="1:9" ht="24" customHeight="1">
      <c r="A29" s="7" t="s">
        <v>59</v>
      </c>
      <c r="C29" s="30">
        <v>-2143</v>
      </c>
      <c r="D29" s="24"/>
      <c r="E29" s="30">
        <v>15292</v>
      </c>
      <c r="G29" s="30">
        <v>-2151</v>
      </c>
      <c r="H29" s="49"/>
      <c r="I29" s="30">
        <v>15292</v>
      </c>
    </row>
    <row r="30" spans="1:9" ht="24" customHeight="1">
      <c r="A30" s="7" t="s">
        <v>44</v>
      </c>
      <c r="C30" s="30">
        <v>-90</v>
      </c>
      <c r="E30" s="30">
        <f>-7373</f>
        <v>-7373</v>
      </c>
      <c r="G30" s="30">
        <v>-621</v>
      </c>
      <c r="H30" s="49"/>
      <c r="I30" s="30">
        <f>-7388</f>
        <v>-7388</v>
      </c>
    </row>
    <row r="31" spans="1:9" ht="24" customHeight="1">
      <c r="A31" s="7" t="s">
        <v>96</v>
      </c>
      <c r="C31" s="27">
        <v>0</v>
      </c>
      <c r="E31" s="27">
        <v>-2556</v>
      </c>
      <c r="G31" s="27">
        <v>0</v>
      </c>
      <c r="I31" s="27">
        <v>-2556</v>
      </c>
    </row>
    <row r="32" spans="1:9" ht="24" customHeight="1">
      <c r="A32" s="7" t="s">
        <v>149</v>
      </c>
      <c r="C32" s="12">
        <f>SUM(C9:C31)</f>
        <v>4009</v>
      </c>
      <c r="E32" s="12">
        <f>SUM(E9:E31)</f>
        <v>9361</v>
      </c>
      <c r="G32" s="12">
        <f>SUM(G9:G31)</f>
        <v>11541</v>
      </c>
      <c r="I32" s="12">
        <f>SUM(I9:I31)</f>
        <v>11907</v>
      </c>
    </row>
    <row r="33" spans="1:9" ht="24" customHeight="1">
      <c r="A33" s="7" t="s">
        <v>60</v>
      </c>
      <c r="C33" s="12">
        <v>-922</v>
      </c>
      <c r="E33" s="12">
        <v>-834</v>
      </c>
      <c r="G33" s="12">
        <v>-922</v>
      </c>
      <c r="I33" s="12">
        <v>-833</v>
      </c>
    </row>
    <row r="34" spans="1:9" ht="24" customHeight="1">
      <c r="A34" s="10" t="s">
        <v>150</v>
      </c>
      <c r="C34" s="62">
        <f>SUM(C32:C33)</f>
        <v>3087</v>
      </c>
      <c r="E34" s="43">
        <f>SUM(E32:E33)</f>
        <v>8527</v>
      </c>
      <c r="G34" s="62">
        <f>SUM(G32:G33)</f>
        <v>10619</v>
      </c>
      <c r="I34" s="43">
        <f>SUM(I32:I33)</f>
        <v>11074</v>
      </c>
    </row>
    <row r="35" spans="1:9" ht="24" customHeight="1">
      <c r="A35" s="46" t="str">
        <f>+A1</f>
        <v>บริษัท เทคโนเมดิคัล จำกัด (มหาชน) และบริษัทย่อย</v>
      </c>
      <c r="E35" s="7"/>
      <c r="H35" s="49"/>
      <c r="I35" s="30" t="s">
        <v>99</v>
      </c>
    </row>
    <row r="36" spans="1:9" ht="24" customHeight="1">
      <c r="A36" s="10" t="s">
        <v>61</v>
      </c>
      <c r="E36" s="7"/>
      <c r="H36" s="49"/>
      <c r="I36" s="30" t="s">
        <v>100</v>
      </c>
    </row>
    <row r="37" spans="1:9" ht="24" customHeight="1">
      <c r="A37" s="10" t="str">
        <f>A3</f>
        <v>สำหรับงวดสามเดือนสิ้นสุดวันที่ 31 มีนาคม 2566 และ 2565</v>
      </c>
      <c r="H37" s="49"/>
    </row>
    <row r="38" spans="1:9" ht="14.25" customHeight="1">
      <c r="A38" s="10"/>
      <c r="H38" s="49"/>
    </row>
    <row r="39" spans="1:9" ht="24" customHeight="1">
      <c r="C39" s="160" t="s">
        <v>98</v>
      </c>
      <c r="D39" s="160"/>
      <c r="E39" s="160"/>
      <c r="F39" s="160"/>
      <c r="G39" s="160"/>
      <c r="H39" s="160"/>
      <c r="I39" s="160"/>
    </row>
    <row r="40" spans="1:9" ht="24" customHeight="1">
      <c r="C40" s="160" t="s">
        <v>109</v>
      </c>
      <c r="D40" s="160"/>
      <c r="E40" s="160"/>
      <c r="F40" s="126"/>
      <c r="G40" s="161" t="s">
        <v>110</v>
      </c>
      <c r="H40" s="161"/>
      <c r="I40" s="161"/>
    </row>
    <row r="41" spans="1:9" ht="24" customHeight="1">
      <c r="C41" s="127">
        <f>+C7</f>
        <v>2566</v>
      </c>
      <c r="D41" s="112"/>
      <c r="E41" s="133">
        <f>+E7</f>
        <v>2565</v>
      </c>
      <c r="F41" s="110"/>
      <c r="G41" s="133">
        <f>+G7</f>
        <v>2566</v>
      </c>
      <c r="H41" s="112"/>
      <c r="I41" s="133">
        <f>+I7</f>
        <v>2565</v>
      </c>
    </row>
    <row r="42" spans="1:9" ht="24" customHeight="1">
      <c r="A42" s="10" t="s">
        <v>62</v>
      </c>
      <c r="H42" s="49"/>
    </row>
    <row r="43" spans="1:9" ht="24" customHeight="1">
      <c r="A43" s="7" t="s">
        <v>95</v>
      </c>
      <c r="C43" s="30">
        <v>-29097</v>
      </c>
      <c r="D43" s="30"/>
      <c r="E43" s="30">
        <f>-38818</f>
        <v>-38818</v>
      </c>
      <c r="G43" s="30">
        <v>-375</v>
      </c>
      <c r="H43" s="30"/>
      <c r="I43" s="30">
        <f>-5093</f>
        <v>-5093</v>
      </c>
    </row>
    <row r="44" spans="1:9" ht="24" customHeight="1">
      <c r="A44" s="7" t="s">
        <v>132</v>
      </c>
      <c r="C44" s="30">
        <f>-8624+8182</f>
        <v>-442</v>
      </c>
      <c r="D44" s="30"/>
      <c r="E44" s="30">
        <v>0</v>
      </c>
      <c r="G44" s="30">
        <f>-8624+8182</f>
        <v>-442</v>
      </c>
      <c r="H44" s="30"/>
      <c r="I44" s="30">
        <v>0</v>
      </c>
    </row>
    <row r="45" spans="1:9" ht="24" customHeight="1">
      <c r="A45" s="7" t="s">
        <v>63</v>
      </c>
      <c r="C45" s="30">
        <v>-180</v>
      </c>
      <c r="D45" s="30"/>
      <c r="E45" s="30">
        <v>0</v>
      </c>
      <c r="G45" s="30">
        <v>0</v>
      </c>
      <c r="H45" s="30"/>
      <c r="I45" s="30">
        <v>0</v>
      </c>
    </row>
    <row r="46" spans="1:9" ht="24" customHeight="1">
      <c r="A46" s="7" t="s">
        <v>107</v>
      </c>
      <c r="C46" s="30">
        <v>299</v>
      </c>
      <c r="D46" s="30"/>
      <c r="E46" s="30">
        <v>701</v>
      </c>
      <c r="G46" s="30">
        <v>299</v>
      </c>
      <c r="H46" s="30"/>
      <c r="I46" s="30">
        <v>701</v>
      </c>
    </row>
    <row r="47" spans="1:9" ht="24" customHeight="1">
      <c r="A47" s="7" t="s">
        <v>64</v>
      </c>
      <c r="C47" s="30">
        <v>29</v>
      </c>
      <c r="D47" s="30"/>
      <c r="E47" s="30">
        <v>66</v>
      </c>
      <c r="G47" s="30">
        <v>29</v>
      </c>
      <c r="H47" s="30"/>
      <c r="I47" s="30">
        <v>16</v>
      </c>
    </row>
    <row r="48" spans="1:9" ht="24" customHeight="1">
      <c r="A48" s="10" t="s">
        <v>147</v>
      </c>
      <c r="C48" s="26">
        <f>SUM(C43:C47)</f>
        <v>-29391</v>
      </c>
      <c r="D48" s="30"/>
      <c r="E48" s="26">
        <f>SUM(E43:E47)</f>
        <v>-38051</v>
      </c>
      <c r="G48" s="26">
        <f>SUM(G43:G47)</f>
        <v>-489</v>
      </c>
      <c r="H48" s="30"/>
      <c r="I48" s="26">
        <f>SUM(I43:I47)</f>
        <v>-4376</v>
      </c>
    </row>
    <row r="49" spans="1:9" ht="15" customHeight="1">
      <c r="I49" s="4"/>
    </row>
    <row r="50" spans="1:9" ht="24" customHeight="1">
      <c r="A50" s="10" t="s">
        <v>65</v>
      </c>
      <c r="I50" s="4"/>
    </row>
    <row r="51" spans="1:9" ht="24" customHeight="1">
      <c r="A51" s="7" t="s">
        <v>184</v>
      </c>
      <c r="C51" s="4">
        <v>3194</v>
      </c>
      <c r="D51" s="4"/>
      <c r="E51" s="4">
        <v>-8908</v>
      </c>
      <c r="G51" s="4">
        <v>3194</v>
      </c>
      <c r="H51" s="4"/>
      <c r="I51" s="4">
        <v>-8908</v>
      </c>
    </row>
    <row r="52" spans="1:9" ht="24" customHeight="1">
      <c r="A52" s="7" t="s">
        <v>126</v>
      </c>
      <c r="C52" s="4">
        <v>-1006</v>
      </c>
      <c r="D52" s="4"/>
      <c r="E52" s="4">
        <v>-1033</v>
      </c>
      <c r="G52" s="4">
        <v>-1006</v>
      </c>
      <c r="H52" s="4"/>
      <c r="I52" s="4">
        <v>-1033</v>
      </c>
    </row>
    <row r="53" spans="1:9" ht="21.6" customHeight="1">
      <c r="A53" s="7" t="s">
        <v>185</v>
      </c>
      <c r="C53" s="58">
        <v>0</v>
      </c>
      <c r="D53" s="58"/>
      <c r="E53" s="58">
        <v>0</v>
      </c>
      <c r="G53" s="58">
        <v>-10000</v>
      </c>
      <c r="H53" s="58"/>
      <c r="I53" s="58">
        <v>0</v>
      </c>
    </row>
    <row r="54" spans="1:9" ht="24" customHeight="1">
      <c r="A54" s="7" t="s">
        <v>164</v>
      </c>
      <c r="C54" s="4">
        <v>16436</v>
      </c>
      <c r="D54" s="4"/>
      <c r="E54" s="4">
        <v>0</v>
      </c>
      <c r="G54" s="4">
        <v>0</v>
      </c>
      <c r="H54" s="4"/>
      <c r="I54" s="4">
        <v>0</v>
      </c>
    </row>
    <row r="55" spans="1:9" ht="24" customHeight="1">
      <c r="A55" s="7" t="s">
        <v>66</v>
      </c>
      <c r="C55" s="4">
        <v>0</v>
      </c>
      <c r="D55" s="4"/>
      <c r="E55" s="4">
        <v>-1065</v>
      </c>
      <c r="F55" s="21"/>
      <c r="G55" s="4">
        <v>0</v>
      </c>
      <c r="H55" s="4"/>
      <c r="I55" s="4">
        <v>-1065</v>
      </c>
    </row>
    <row r="56" spans="1:9" ht="24" customHeight="1">
      <c r="A56" s="7" t="s">
        <v>67</v>
      </c>
      <c r="C56" s="4">
        <v>-3748</v>
      </c>
      <c r="D56" s="4"/>
      <c r="E56" s="4">
        <v>-1254</v>
      </c>
      <c r="G56" s="4">
        <v>-3933</v>
      </c>
      <c r="H56" s="4"/>
      <c r="I56" s="4">
        <v>-1652</v>
      </c>
    </row>
    <row r="57" spans="1:9" ht="24" customHeight="1">
      <c r="A57" s="10" t="s">
        <v>146</v>
      </c>
      <c r="C57" s="43">
        <f>SUM(C51:C56)</f>
        <v>14876</v>
      </c>
      <c r="D57" s="4"/>
      <c r="E57" s="43">
        <f>SUM(E51:E56)</f>
        <v>-12260</v>
      </c>
      <c r="G57" s="43">
        <f>SUM(G51:G56)</f>
        <v>-11745</v>
      </c>
      <c r="H57" s="4"/>
      <c r="I57" s="43">
        <f>SUM(I51:I56)</f>
        <v>-12658</v>
      </c>
    </row>
    <row r="58" spans="1:9" ht="15.75" customHeight="1">
      <c r="I58" s="4"/>
    </row>
    <row r="59" spans="1:9" ht="24" customHeight="1">
      <c r="A59" s="10" t="s">
        <v>186</v>
      </c>
      <c r="C59" s="12">
        <f>+C34+C48+C57</f>
        <v>-11428</v>
      </c>
      <c r="E59" s="12">
        <f>+E34+E48+E57</f>
        <v>-41784</v>
      </c>
      <c r="G59" s="12">
        <f>+G34+G48+G57</f>
        <v>-1615</v>
      </c>
      <c r="I59" s="12">
        <f>+I34+I48+I57</f>
        <v>-5960</v>
      </c>
    </row>
    <row r="60" spans="1:9" ht="15" customHeight="1">
      <c r="I60" s="4"/>
    </row>
    <row r="61" spans="1:9" ht="24" customHeight="1">
      <c r="A61" s="10" t="s">
        <v>104</v>
      </c>
      <c r="C61" s="44">
        <f>+T_SOFP!F13</f>
        <v>100069</v>
      </c>
      <c r="D61" s="4"/>
      <c r="E61" s="44">
        <v>156090</v>
      </c>
      <c r="G61" s="44">
        <f>+T_SOFP!J13</f>
        <v>51435</v>
      </c>
      <c r="H61" s="4"/>
      <c r="I61" s="44">
        <v>41602</v>
      </c>
    </row>
    <row r="62" spans="1:9" ht="15.75" customHeight="1">
      <c r="C62" s="4"/>
      <c r="D62" s="4"/>
      <c r="G62" s="4"/>
      <c r="H62" s="4"/>
      <c r="I62" s="4"/>
    </row>
    <row r="63" spans="1:9" ht="24" customHeight="1" thickBot="1">
      <c r="A63" s="10" t="s">
        <v>105</v>
      </c>
      <c r="C63" s="45">
        <f>SUM(C59:C61)</f>
        <v>88641</v>
      </c>
      <c r="D63" s="4"/>
      <c r="E63" s="45">
        <f>SUM(E59:E61)</f>
        <v>114306</v>
      </c>
      <c r="G63" s="45">
        <f>SUM(G59:G61)</f>
        <v>49820</v>
      </c>
      <c r="H63" s="4"/>
      <c r="I63" s="45">
        <f>SUM(I59:I61)</f>
        <v>35642</v>
      </c>
    </row>
    <row r="64" spans="1:9" ht="24" customHeight="1" thickTop="1">
      <c r="A64" s="46" t="str">
        <f>+A35</f>
        <v>บริษัท เทคโนเมดิคัล จำกัด (มหาชน) และบริษัทย่อย</v>
      </c>
      <c r="E64" s="7"/>
      <c r="H64" s="49"/>
      <c r="I64" s="30" t="s">
        <v>99</v>
      </c>
    </row>
    <row r="65" spans="1:9" ht="24" customHeight="1">
      <c r="A65" s="10" t="s">
        <v>61</v>
      </c>
      <c r="E65" s="7"/>
      <c r="H65" s="49"/>
      <c r="I65" s="30" t="s">
        <v>100</v>
      </c>
    </row>
    <row r="66" spans="1:9" ht="24" customHeight="1">
      <c r="A66" s="10" t="str">
        <f>A37</f>
        <v>สำหรับงวดสามเดือนสิ้นสุดวันที่ 31 มีนาคม 2566 และ 2565</v>
      </c>
      <c r="H66" s="49"/>
    </row>
    <row r="67" spans="1:9" ht="14.25" customHeight="1">
      <c r="A67" s="10"/>
      <c r="H67" s="49"/>
    </row>
    <row r="68" spans="1:9" ht="24" customHeight="1">
      <c r="C68" s="160" t="s">
        <v>98</v>
      </c>
      <c r="D68" s="160"/>
      <c r="E68" s="160"/>
      <c r="F68" s="160"/>
      <c r="G68" s="160"/>
      <c r="H68" s="160"/>
      <c r="I68" s="160"/>
    </row>
    <row r="69" spans="1:9" ht="24" customHeight="1">
      <c r="C69" s="160" t="s">
        <v>109</v>
      </c>
      <c r="D69" s="160"/>
      <c r="E69" s="160"/>
      <c r="F69" s="126"/>
      <c r="G69" s="161" t="s">
        <v>110</v>
      </c>
      <c r="H69" s="161"/>
      <c r="I69" s="161"/>
    </row>
    <row r="70" spans="1:9" ht="24" customHeight="1">
      <c r="C70" s="127">
        <f>+C41</f>
        <v>2566</v>
      </c>
      <c r="D70" s="112"/>
      <c r="E70" s="133">
        <f>+E41</f>
        <v>2565</v>
      </c>
      <c r="F70" s="110"/>
      <c r="G70" s="133">
        <f>+G41</f>
        <v>2566</v>
      </c>
      <c r="H70" s="112"/>
      <c r="I70" s="133">
        <f>+I41</f>
        <v>2565</v>
      </c>
    </row>
    <row r="71" spans="1:9" ht="24" customHeight="1">
      <c r="A71" s="10" t="s">
        <v>68</v>
      </c>
      <c r="H71" s="49"/>
    </row>
    <row r="72" spans="1:9" ht="24" customHeight="1">
      <c r="A72" s="10" t="s">
        <v>106</v>
      </c>
      <c r="H72" s="49"/>
    </row>
    <row r="73" spans="1:9" ht="24" customHeight="1">
      <c r="A73" s="7" t="s">
        <v>69</v>
      </c>
      <c r="C73" s="4">
        <v>120</v>
      </c>
      <c r="D73" s="4"/>
      <c r="E73" s="4">
        <v>40</v>
      </c>
      <c r="G73" s="4">
        <v>30</v>
      </c>
      <c r="H73" s="4"/>
      <c r="I73" s="4">
        <v>30</v>
      </c>
    </row>
    <row r="74" spans="1:9" ht="24" customHeight="1">
      <c r="A74" s="7" t="s">
        <v>70</v>
      </c>
      <c r="C74" s="4">
        <v>48872</v>
      </c>
      <c r="D74" s="4"/>
      <c r="E74" s="4">
        <v>46099</v>
      </c>
      <c r="G74" s="4">
        <v>40585</v>
      </c>
      <c r="H74" s="4"/>
      <c r="I74" s="4">
        <v>30602</v>
      </c>
    </row>
    <row r="75" spans="1:9" ht="24" customHeight="1">
      <c r="A75" s="7" t="s">
        <v>143</v>
      </c>
      <c r="C75" s="4">
        <v>39649</v>
      </c>
      <c r="D75" s="4"/>
      <c r="E75" s="4">
        <v>68167</v>
      </c>
      <c r="G75" s="4">
        <v>9205</v>
      </c>
      <c r="H75" s="4"/>
      <c r="I75" s="4">
        <v>5010</v>
      </c>
    </row>
    <row r="76" spans="1:9" ht="24" customHeight="1" thickBot="1">
      <c r="A76" s="7" t="s">
        <v>71</v>
      </c>
      <c r="C76" s="47">
        <f>SUM(C73:C75)</f>
        <v>88641</v>
      </c>
      <c r="D76" s="4"/>
      <c r="E76" s="47">
        <f>SUM(E73:E75)</f>
        <v>114306</v>
      </c>
      <c r="G76" s="47">
        <f>SUM(G73:G75)</f>
        <v>49820</v>
      </c>
      <c r="H76" s="4"/>
      <c r="I76" s="47">
        <f>SUM(I73:I75)</f>
        <v>35642</v>
      </c>
    </row>
    <row r="77" spans="1:9" ht="24" customHeight="1" thickTop="1">
      <c r="A77" s="10" t="s">
        <v>72</v>
      </c>
      <c r="E77" s="58"/>
      <c r="I77" s="58"/>
    </row>
    <row r="78" spans="1:9" ht="24" customHeight="1">
      <c r="A78" s="7" t="s">
        <v>108</v>
      </c>
      <c r="C78" s="58">
        <v>12</v>
      </c>
      <c r="D78" s="58"/>
      <c r="E78" s="58">
        <v>97</v>
      </c>
      <c r="F78" s="21"/>
      <c r="G78" s="58">
        <v>12</v>
      </c>
      <c r="H78" s="58"/>
      <c r="I78" s="58">
        <v>97</v>
      </c>
    </row>
    <row r="79" spans="1:9" ht="24" customHeight="1">
      <c r="A79" s="7" t="s">
        <v>91</v>
      </c>
      <c r="C79" s="58">
        <v>879</v>
      </c>
      <c r="E79" s="58">
        <v>1127</v>
      </c>
      <c r="F79" s="21"/>
      <c r="G79" s="58">
        <v>1268</v>
      </c>
      <c r="I79" s="58">
        <v>716</v>
      </c>
    </row>
    <row r="80" spans="1:9" ht="24" customHeight="1">
      <c r="A80" s="7" t="s">
        <v>162</v>
      </c>
      <c r="C80" s="58">
        <v>729</v>
      </c>
      <c r="E80" s="58">
        <v>0</v>
      </c>
      <c r="F80" s="21"/>
      <c r="G80" s="58">
        <v>0</v>
      </c>
      <c r="I80" s="58">
        <v>0</v>
      </c>
    </row>
    <row r="81" spans="1:9" ht="24" customHeight="1">
      <c r="A81" s="7" t="s">
        <v>144</v>
      </c>
      <c r="C81" s="58">
        <v>0</v>
      </c>
      <c r="E81" s="58">
        <v>404</v>
      </c>
      <c r="F81" s="21"/>
      <c r="G81" s="58">
        <v>0</v>
      </c>
      <c r="I81" s="58">
        <v>0</v>
      </c>
    </row>
    <row r="82" spans="1:9" ht="24" customHeight="1">
      <c r="A82" s="7" t="s">
        <v>78</v>
      </c>
      <c r="C82" s="58">
        <v>2657</v>
      </c>
      <c r="D82" s="58"/>
      <c r="E82" s="58">
        <v>1101</v>
      </c>
      <c r="F82" s="21"/>
      <c r="G82" s="58">
        <v>2657</v>
      </c>
      <c r="H82" s="58"/>
      <c r="I82" s="58">
        <v>1101</v>
      </c>
    </row>
    <row r="83" spans="1:9" ht="24" customHeight="1">
      <c r="A83" s="7" t="s">
        <v>133</v>
      </c>
      <c r="C83" s="58">
        <v>8182</v>
      </c>
      <c r="D83" s="58"/>
      <c r="E83" s="58">
        <v>0</v>
      </c>
      <c r="F83" s="58"/>
      <c r="G83" s="58">
        <v>8182</v>
      </c>
      <c r="H83" s="58"/>
      <c r="I83" s="58">
        <v>0</v>
      </c>
    </row>
    <row r="84" spans="1:9" ht="24" customHeight="1">
      <c r="A84" s="10" t="s">
        <v>129</v>
      </c>
      <c r="C84" s="58"/>
      <c r="D84" s="132"/>
      <c r="E84" s="58"/>
      <c r="F84" s="132"/>
      <c r="G84" s="132"/>
      <c r="H84" s="24"/>
      <c r="I84" s="132"/>
    </row>
    <row r="85" spans="1:9" ht="24" customHeight="1">
      <c r="A85" s="7" t="s">
        <v>130</v>
      </c>
      <c r="C85" s="58">
        <v>1238</v>
      </c>
      <c r="D85" s="132"/>
      <c r="E85" s="58">
        <v>1162</v>
      </c>
      <c r="F85" s="132"/>
      <c r="G85" s="132">
        <v>1228</v>
      </c>
      <c r="H85" s="24"/>
      <c r="I85" s="58">
        <v>1152</v>
      </c>
    </row>
    <row r="86" spans="1:9" ht="24" customHeight="1">
      <c r="C86" s="58"/>
      <c r="D86" s="58"/>
      <c r="E86" s="58"/>
      <c r="F86" s="58"/>
      <c r="G86" s="58"/>
      <c r="H86" s="58"/>
    </row>
    <row r="87" spans="1:9" ht="24" customHeight="1">
      <c r="H87" s="49"/>
    </row>
    <row r="88" spans="1:9" ht="24" customHeight="1">
      <c r="A88" s="7" t="s">
        <v>102</v>
      </c>
      <c r="H88" s="49"/>
    </row>
  </sheetData>
  <mergeCells count="9">
    <mergeCell ref="C68:I68"/>
    <mergeCell ref="C69:E69"/>
    <mergeCell ref="G69:I69"/>
    <mergeCell ref="C5:I5"/>
    <mergeCell ref="C6:E6"/>
    <mergeCell ref="G6:I6"/>
    <mergeCell ref="C39:I39"/>
    <mergeCell ref="C40:E40"/>
    <mergeCell ref="G40:I40"/>
  </mergeCells>
  <pageMargins left="0.51181102362204722" right="0.23622047244094491" top="0.74803149606299213" bottom="0.23622047244094491" header="0.31496062992125984" footer="0.31496062992125984"/>
  <pageSetup paperSize="9" scale="80" firstPageNumber="9" orientation="portrait" useFirstPageNumber="1" r:id="rId1"/>
  <headerFooter alignWithMargins="0">
    <oddFooter>&amp;L
&amp;R&amp;"Angsana New,Regular"&amp;15
&amp;P</oddFooter>
  </headerFooter>
  <rowBreaks count="2" manualBreakCount="2">
    <brk id="34" max="8" man="1"/>
    <brk id="63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T_SOFP</vt:lpstr>
      <vt:lpstr>T_PL</vt:lpstr>
      <vt:lpstr>T_SE.Conso</vt:lpstr>
      <vt:lpstr>T_SE.Separate</vt:lpstr>
      <vt:lpstr>T_CF</vt:lpstr>
      <vt:lpstr>T_CF!Print_Area</vt:lpstr>
      <vt:lpstr>T_PL!Print_Area</vt:lpstr>
      <vt:lpstr>T_SE.Conso!Print_Area</vt:lpstr>
      <vt:lpstr>T_SE.Separate!Print_Area</vt:lpstr>
      <vt:lpstr>T_SOFP!Print_Area</vt:lpstr>
    </vt:vector>
  </TitlesOfParts>
  <Company>^_^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CKY</dc:title>
  <dc:creator>MR&amp;A</dc:creator>
  <cp:lastModifiedBy>AKP</cp:lastModifiedBy>
  <cp:lastPrinted>2023-05-08T06:49:55Z</cp:lastPrinted>
  <dcterms:created xsi:type="dcterms:W3CDTF">2004-12-07T08:50:51Z</dcterms:created>
  <dcterms:modified xsi:type="dcterms:W3CDTF">2023-05-09T07:32:19Z</dcterms:modified>
</cp:coreProperties>
</file>