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\2024\Q2.2024\FS_Q2.2024\"/>
    </mc:Choice>
  </mc:AlternateContent>
  <xr:revisionPtr revIDLastSave="0" documentId="13_ncr:1_{859C5101-0393-4FD6-B6B8-740184511AAB}" xr6:coauthVersionLast="47" xr6:coauthVersionMax="47" xr10:uidLastSave="{00000000-0000-0000-0000-000000000000}"/>
  <bookViews>
    <workbookView xWindow="-90" yWindow="-90" windowWidth="19380" windowHeight="11460" tabRatio="726" xr2:uid="{00000000-000D-0000-FFFF-FFFF00000000}"/>
  </bookViews>
  <sheets>
    <sheet name="T_SOFP" sheetId="24" r:id="rId1"/>
    <sheet name="T_PL" sheetId="25" r:id="rId2"/>
    <sheet name="T_SE.Conso" sheetId="26" r:id="rId3"/>
    <sheet name="T_SE.Separate" sheetId="27" r:id="rId4"/>
    <sheet name="T_CF" sheetId="28" r:id="rId5"/>
  </sheets>
  <definedNames>
    <definedName name="_xlnm.Print_Area" localSheetId="4">T_CF!$A$1:$I$89</definedName>
    <definedName name="_xlnm.Print_Area" localSheetId="1">T_PL!$A$1:$J$119</definedName>
    <definedName name="_xlnm.Print_Area" localSheetId="2">T_SE.Conso!$A$1:$N$23</definedName>
    <definedName name="_xlnm.Print_Area" localSheetId="3">T_SE.Separate!$A$1:$L$22</definedName>
    <definedName name="_xlnm.Print_Area" localSheetId="0">T_SOFP!$A$1:$J$94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2" i="28" l="1"/>
  <c r="G62" i="28" l="1"/>
  <c r="F104" i="25" l="1"/>
  <c r="D104" i="25"/>
  <c r="G7" i="28"/>
  <c r="G41" i="28" s="1"/>
  <c r="G71" i="28" s="1"/>
  <c r="I7" i="28"/>
  <c r="I41" i="28" s="1"/>
  <c r="I71" i="28" s="1"/>
  <c r="E32" i="28"/>
  <c r="E34" i="28" s="1"/>
  <c r="I32" i="28"/>
  <c r="I34" i="28" s="1"/>
  <c r="C41" i="28"/>
  <c r="C71" i="28" s="1"/>
  <c r="E41" i="28"/>
  <c r="E71" i="28" s="1"/>
  <c r="C48" i="28"/>
  <c r="E48" i="28"/>
  <c r="G48" i="28"/>
  <c r="I48" i="28"/>
  <c r="C58" i="28"/>
  <c r="E58" i="28"/>
  <c r="G58" i="28"/>
  <c r="I58" i="28"/>
  <c r="C77" i="28"/>
  <c r="E77" i="28"/>
  <c r="G77" i="28"/>
  <c r="I77" i="28"/>
  <c r="A3" i="27"/>
  <c r="A3" i="28" s="1"/>
  <c r="A37" i="28" s="1"/>
  <c r="A67" i="28" s="1"/>
  <c r="A12" i="27"/>
  <c r="D12" i="27"/>
  <c r="D15" i="27" s="1"/>
  <c r="F12" i="27"/>
  <c r="F15" i="27" s="1"/>
  <c r="H12" i="27"/>
  <c r="H15" i="27" s="1"/>
  <c r="J12" i="27"/>
  <c r="A15" i="27"/>
  <c r="A17" i="27"/>
  <c r="L17" i="27"/>
  <c r="J18" i="27"/>
  <c r="L18" i="27" s="1"/>
  <c r="A20" i="27"/>
  <c r="D20" i="27"/>
  <c r="F20" i="27"/>
  <c r="H20" i="27"/>
  <c r="A1" i="26"/>
  <c r="A1" i="27" s="1"/>
  <c r="A1" i="28" s="1"/>
  <c r="A35" i="28" s="1"/>
  <c r="A65" i="28" s="1"/>
  <c r="A3" i="26"/>
  <c r="D13" i="26"/>
  <c r="F13" i="26"/>
  <c r="F16" i="26" s="1"/>
  <c r="H13" i="26"/>
  <c r="H16" i="26" s="1"/>
  <c r="J13" i="26"/>
  <c r="L13" i="26"/>
  <c r="N18" i="26"/>
  <c r="N19" i="26"/>
  <c r="D21" i="26"/>
  <c r="D24" i="26" s="1"/>
  <c r="F21" i="26"/>
  <c r="F24" i="26" s="1"/>
  <c r="H21" i="26"/>
  <c r="A1" i="25"/>
  <c r="A39" i="25" s="1"/>
  <c r="H7" i="25"/>
  <c r="H45" i="25" s="1"/>
  <c r="J7" i="25"/>
  <c r="J45" i="25" s="1"/>
  <c r="D12" i="25"/>
  <c r="F12" i="25"/>
  <c r="H12" i="25"/>
  <c r="J12" i="25"/>
  <c r="D20" i="25"/>
  <c r="F20" i="25"/>
  <c r="H20" i="25"/>
  <c r="J20" i="25"/>
  <c r="J32" i="25"/>
  <c r="J36" i="25" s="1"/>
  <c r="J54" i="25" s="1"/>
  <c r="J52" i="25" s="1"/>
  <c r="D45" i="25"/>
  <c r="F45" i="25"/>
  <c r="D53" i="25"/>
  <c r="F53" i="25"/>
  <c r="D67" i="25"/>
  <c r="F67" i="25"/>
  <c r="D72" i="25"/>
  <c r="F72" i="25"/>
  <c r="H72" i="25"/>
  <c r="J72" i="25"/>
  <c r="D80" i="25"/>
  <c r="F80" i="25"/>
  <c r="H80" i="25"/>
  <c r="J80" i="25"/>
  <c r="D112" i="25"/>
  <c r="F112" i="25"/>
  <c r="L20" i="26" s="1"/>
  <c r="H9" i="24"/>
  <c r="H41" i="24" s="1"/>
  <c r="H73" i="24" s="1"/>
  <c r="J9" i="24"/>
  <c r="D17" i="24"/>
  <c r="F17" i="24"/>
  <c r="H17" i="24"/>
  <c r="J17" i="24"/>
  <c r="D28" i="24"/>
  <c r="F28" i="24"/>
  <c r="H28" i="24"/>
  <c r="J28" i="24"/>
  <c r="A33" i="24"/>
  <c r="A65" i="24" s="1"/>
  <c r="A35" i="24"/>
  <c r="A67" i="24" s="1"/>
  <c r="D41" i="24"/>
  <c r="D73" i="24" s="1"/>
  <c r="F41" i="24"/>
  <c r="F73" i="24" s="1"/>
  <c r="J41" i="24"/>
  <c r="J73" i="24" s="1"/>
  <c r="D52" i="24"/>
  <c r="F52" i="24"/>
  <c r="H52" i="24"/>
  <c r="J52" i="24"/>
  <c r="D59" i="24"/>
  <c r="F59" i="24"/>
  <c r="H59" i="24"/>
  <c r="J59" i="24"/>
  <c r="J61" i="24" s="1"/>
  <c r="F61" i="24"/>
  <c r="F87" i="24"/>
  <c r="J87" i="24"/>
  <c r="J89" i="24" s="1"/>
  <c r="F89" i="24"/>
  <c r="A93" i="24"/>
  <c r="H67" i="25" l="1"/>
  <c r="F30" i="24"/>
  <c r="J30" i="24"/>
  <c r="F91" i="24"/>
  <c r="J91" i="24"/>
  <c r="H104" i="25"/>
  <c r="J104" i="25"/>
  <c r="A61" i="25"/>
  <c r="A98" i="25" s="1"/>
  <c r="I60" i="28"/>
  <c r="I64" i="28" s="1"/>
  <c r="F22" i="25"/>
  <c r="F28" i="25" s="1"/>
  <c r="F32" i="25" s="1"/>
  <c r="F36" i="25" s="1"/>
  <c r="F54" i="25" s="1"/>
  <c r="F52" i="25" s="1"/>
  <c r="H22" i="25"/>
  <c r="H28" i="25" s="1"/>
  <c r="H32" i="25" s="1"/>
  <c r="H49" i="25" s="1"/>
  <c r="H47" i="25" s="1"/>
  <c r="D22" i="25"/>
  <c r="D28" i="25" s="1"/>
  <c r="D32" i="25" s="1"/>
  <c r="D36" i="25" s="1"/>
  <c r="D54" i="25" s="1"/>
  <c r="D52" i="25" s="1"/>
  <c r="D61" i="24"/>
  <c r="D30" i="24"/>
  <c r="H82" i="25"/>
  <c r="H88" i="25" s="1"/>
  <c r="H92" i="25" s="1"/>
  <c r="H96" i="25" s="1"/>
  <c r="H113" i="25" s="1"/>
  <c r="H111" i="25" s="1"/>
  <c r="H61" i="24"/>
  <c r="H30" i="24"/>
  <c r="E60" i="28"/>
  <c r="E64" i="28" s="1"/>
  <c r="L12" i="27"/>
  <c r="N14" i="26"/>
  <c r="L13" i="27"/>
  <c r="J22" i="25"/>
  <c r="J82" i="25"/>
  <c r="J88" i="25" s="1"/>
  <c r="J92" i="25" s="1"/>
  <c r="J108" i="25" s="1"/>
  <c r="J106" i="25" s="1"/>
  <c r="F82" i="25"/>
  <c r="F88" i="25" s="1"/>
  <c r="F92" i="25" s="1"/>
  <c r="F96" i="25" s="1"/>
  <c r="F113" i="25" s="1"/>
  <c r="F111" i="25" s="1"/>
  <c r="J20" i="26" s="1"/>
  <c r="L15" i="26"/>
  <c r="L16" i="26" s="1"/>
  <c r="D82" i="25"/>
  <c r="D88" i="25" s="1"/>
  <c r="D92" i="25" s="1"/>
  <c r="D96" i="25" s="1"/>
  <c r="D113" i="25" s="1"/>
  <c r="D111" i="25" s="1"/>
  <c r="J15" i="26" s="1"/>
  <c r="J67" i="25"/>
  <c r="D16" i="26"/>
  <c r="N13" i="26"/>
  <c r="L21" i="26"/>
  <c r="J49" i="25"/>
  <c r="J47" i="25" s="1"/>
  <c r="F49" i="25" l="1"/>
  <c r="H36" i="25"/>
  <c r="H54" i="25" s="1"/>
  <c r="H52" i="25" s="1"/>
  <c r="D49" i="25"/>
  <c r="D47" i="25" s="1"/>
  <c r="J14" i="27"/>
  <c r="H108" i="25"/>
  <c r="H106" i="25" s="1"/>
  <c r="J96" i="25"/>
  <c r="J113" i="25" s="1"/>
  <c r="J111" i="25" s="1"/>
  <c r="N15" i="26"/>
  <c r="C9" i="28" s="1"/>
  <c r="J16" i="26"/>
  <c r="J21" i="26"/>
  <c r="N21" i="26" s="1"/>
  <c r="N20" i="26"/>
  <c r="D108" i="25"/>
  <c r="D106" i="25" s="1"/>
  <c r="F108" i="25"/>
  <c r="F106" i="25" s="1"/>
  <c r="L14" i="27" l="1"/>
  <c r="G9" i="28" s="1"/>
  <c r="G32" i="28" s="1"/>
  <c r="G34" i="28" s="1"/>
  <c r="G60" i="28" s="1"/>
  <c r="G64" i="28" s="1"/>
  <c r="J15" i="27"/>
  <c r="L15" i="27" s="1"/>
  <c r="J19" i="27"/>
  <c r="L19" i="27" s="1"/>
  <c r="C32" i="28"/>
  <c r="C34" i="28" s="1"/>
  <c r="C60" i="28" s="1"/>
  <c r="C64" i="28" s="1"/>
  <c r="N16" i="26"/>
  <c r="J20" i="27" l="1"/>
  <c r="L20" i="27" s="1"/>
  <c r="L24" i="26"/>
  <c r="H24" i="26"/>
  <c r="H87" i="24" l="1"/>
  <c r="J24" i="26"/>
  <c r="H89" i="24" l="1"/>
  <c r="H91" i="24" s="1"/>
  <c r="D87" i="24"/>
  <c r="D89" i="24" s="1"/>
  <c r="N24" i="26" l="1"/>
  <c r="D91" i="24"/>
</calcChain>
</file>

<file path=xl/sharedStrings.xml><?xml version="1.0" encoding="utf-8"?>
<sst xmlns="http://schemas.openxmlformats.org/spreadsheetml/2006/main" count="321" uniqueCount="179">
  <si>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</si>
  <si>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</si>
  <si>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</si>
  <si>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</si>
  <si>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</t>
  </si>
  <si>
    <t>หมายเหตุ</t>
  </si>
  <si>
    <t>รายได้</t>
  </si>
  <si>
    <t>ค่าใช้จ่าย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</si>
  <si>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</si>
  <si>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</si>
  <si>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</si>
  <si>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หนี้สินหมุนเวียน</t>
  </si>
  <si>
    <t>รวมสินทรัพย์ไม่หมุนเวียน</t>
  </si>
  <si>
    <t>รวมหนี้สินหมุนเวียน</t>
  </si>
  <si>
    <t>รายได้อื่น</t>
  </si>
  <si>
    <t>รวมค่าใช้จ่าย</t>
  </si>
  <si>
    <t>รวมรายได้</t>
  </si>
  <si>
    <t>เงินสดและรายการเทียบเท่าเงินสด</t>
  </si>
  <si>
    <t xml:space="preserve"> </t>
  </si>
  <si>
    <t xml:space="preserve">รวมส่วนของผู้ถือหุ้น </t>
  </si>
  <si>
    <t>ผู้ถือหุ้น</t>
  </si>
  <si>
    <t>กำไรสะสม</t>
  </si>
  <si>
    <t>ลูกหนี้การค้า</t>
  </si>
  <si>
    <t>หนี้สินไม่หมุนเวียน</t>
  </si>
  <si>
    <t>รวมหนี้สิน</t>
  </si>
  <si>
    <t>ทุนจดทะเบียน</t>
  </si>
  <si>
    <t>ทุนที่ออกและชำระเต็มมูลค่าแล้ว</t>
  </si>
  <si>
    <t xml:space="preserve">ค่าใช้จ่ายในการบริหาร </t>
  </si>
  <si>
    <t>ต้นทุนทางการเงิน</t>
  </si>
  <si>
    <t>สินค้าคงเหลือ</t>
  </si>
  <si>
    <t>ที่ดิน อาคารและอุปกรณ์ - สุทธิ</t>
  </si>
  <si>
    <t>สินทรัพย์ไม่หมุนเวียนอื่น</t>
  </si>
  <si>
    <t>สินทรัพย์ภาษีเงินได้รอการตัดบัญชี</t>
  </si>
  <si>
    <t>เจ้าหนี้การค้า</t>
  </si>
  <si>
    <t>เงินกู้ยืมระยะยาว - สุทธิ</t>
  </si>
  <si>
    <t>ต้นทุนขาย</t>
  </si>
  <si>
    <t>รวมหนี้สินไม่หมุนเวียน</t>
  </si>
  <si>
    <t>หนี้สินและส่วนของผู้ถือหุ้น (ต่อ)</t>
  </si>
  <si>
    <t>รายได้จากการขาย - สุทธิ</t>
  </si>
  <si>
    <t>-  ที่ยังไม่ได้จัดสรร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</si>
  <si>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</si>
  <si>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</si>
  <si>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</si>
  <si>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ค่าเสื่อมราคาและค่าใช้จ่ายตัดบัญชี</t>
  </si>
  <si>
    <t>ดอกเบี้ยรับ</t>
  </si>
  <si>
    <t>ดอกเบี้ยจ่าย</t>
  </si>
  <si>
    <t xml:space="preserve">สินทรัพย์ดำเนินงานลดลง (เพิ่มขึ้น) </t>
  </si>
  <si>
    <t xml:space="preserve">เจ้าหนี้การค้า </t>
  </si>
  <si>
    <t>งบกระแสเงินสด (ต่อ)</t>
  </si>
  <si>
    <t>กระแสเงินสดจากกิจกรรมลงทุน</t>
  </si>
  <si>
    <t>สินทรัพย์ไม่มีตัวตนเพิ่มขึ้น</t>
  </si>
  <si>
    <t>รับดอกเบี้ย</t>
  </si>
  <si>
    <t>กระแสเงินสดจากกิจกรรมจัดหาเงิน</t>
  </si>
  <si>
    <t>ข้อมูลงบกระแสเงินสดเปิดเผยเพิ่มเติม</t>
  </si>
  <si>
    <t>เงินสดในมือ</t>
  </si>
  <si>
    <t>บัญชีกระแสรายวันกับธนาคาร</t>
  </si>
  <si>
    <t>รวม</t>
  </si>
  <si>
    <t>ข.  รายการที่ไม่เป็นเงินสด</t>
  </si>
  <si>
    <t>ค่าใช้จ่ายภาษีเงินได้</t>
  </si>
  <si>
    <t>ทุนที่ออก</t>
  </si>
  <si>
    <t>และชำระ</t>
  </si>
  <si>
    <t>จัดสรร</t>
  </si>
  <si>
    <t>-  จัดสรรเป็นทุนสำรองตามกฎหมาย</t>
  </si>
  <si>
    <t>อุปกรณ์ที่รับโอนมาจากสินค้าคงเหลือ</t>
  </si>
  <si>
    <t>งบกำไรขาดทุนเบ็ดเสร็จ</t>
  </si>
  <si>
    <t>สินค้าคงเหลือ - สุทธิ</t>
  </si>
  <si>
    <t>ส่วนเกินมูลค่าหุ้น</t>
  </si>
  <si>
    <t>ส่วนเกิน</t>
  </si>
  <si>
    <t>มูลค่าหุ้น</t>
  </si>
  <si>
    <t>ต้นทุนในการจัดจำหน่าย</t>
  </si>
  <si>
    <t>ซื้อสินทรัพย์ถาวรโดยยังไม่จ่ายชำระเงินแก่ผู้ขาย</t>
  </si>
  <si>
    <t>เงินกู้ยืมระยะสั้นจากสถาบันการเงิน</t>
  </si>
  <si>
    <t xml:space="preserve">หุ้นสามัญ 307,999,987 หุ้น มูลค่าหุ้นละ 0.50 บาท </t>
  </si>
  <si>
    <t>ลูกหนี้การค้า - สุทธิ</t>
  </si>
  <si>
    <t>อาคารและอุปกรณ์เพิ่มขึ้น</t>
  </si>
  <si>
    <t>ขาดทุนจากการตัดจำหน่ายสินทรัพย์</t>
  </si>
  <si>
    <t>พันบาท</t>
  </si>
  <si>
    <t>(ยังไม่ได้ตรวจสอบ)</t>
  </si>
  <si>
    <t>(สอบทานแล้ว)</t>
  </si>
  <si>
    <t>(ตรวจสอบแล้ว)</t>
  </si>
  <si>
    <t>หมายเหตุประกอบงบการเงินแบบย่อเป็นส่วนหนึ่งของงบการเงินนี้</t>
  </si>
  <si>
    <t>กำไรเบ็ดเสร็จรวมสำหรับงวด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</si>
  <si>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</si>
  <si>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</si>
  <si>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ก.  เงินสดและรายการเทียบเท่าเงินสด ณ วันสิ้นงวด</t>
  </si>
  <si>
    <t>เงินสดรับจากการจำหน่ายอุปกรณ์</t>
  </si>
  <si>
    <t>สินค้าคงเหลือที่รับโอนมาจากอุปกรณ์</t>
  </si>
  <si>
    <t>งบการเงินรวม</t>
  </si>
  <si>
    <t>งบการเงินเฉพาะกิจการ</t>
  </si>
  <si>
    <t>รวมส่วนของ</t>
  </si>
  <si>
    <t>เป็นทุนสำรอง</t>
  </si>
  <si>
    <t>ตามกฎหมาย</t>
  </si>
  <si>
    <t>เงินลงทุนในบริษัทย่อยซึ่งบันทึกโดยวิธีราคาทุน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</si>
  <si>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</si>
  <si>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</si>
  <si>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</si>
  <si>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</si>
  <si>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ส่วนได้เสียที่ไม่มีอำนาจควบคุม</t>
  </si>
  <si>
    <t>บริษัท เทคโนเมดิคัล จำกัด (มหาชน) และบริษัทย่อย</t>
  </si>
  <si>
    <t>หนี้สินตามสัญญาเช่า - สุทธิ</t>
  </si>
  <si>
    <t>เต็มมูลค่าแล้ว</t>
  </si>
  <si>
    <t>ที่ยังไม่ได้จัดสรร</t>
  </si>
  <si>
    <t>จ่ายเงินปันผล</t>
  </si>
  <si>
    <t>สินทรัพย์สิทธิการใช้ - สุทธิ</t>
  </si>
  <si>
    <t>ค.  ข้อมูลกระแสเงินสดเปิดเผยเพิ่มเติม</t>
  </si>
  <si>
    <t>กระแสเงินสดจ่ายทั้งหมดตามสัญญาเช่า</t>
  </si>
  <si>
    <t>เงินกู้ยืมระยะสั้นจากกิจการที่เกี่ยวข้องกัน</t>
  </si>
  <si>
    <t>สินทรัพย์สิทธิการใช้เพิ่มขึ้น</t>
  </si>
  <si>
    <t>สินทรัพย์สิทธิการใช้และหนี้สินตามสัญญาเช่าเพิ่มขึ้นจากการทำสัญญาเช่าใหม่</t>
  </si>
  <si>
    <t>หนี้สินภาษีเงินได้รอการตัดบัญชี</t>
  </si>
  <si>
    <t>ขาดทุนจากการตัดจำหน่ายสินค้าเพื่อบริจาคการกุศล</t>
  </si>
  <si>
    <t>เงินฝากออมทรัพย์และเงินฝากประจำระยะสั้นกับธนาคาร</t>
  </si>
  <si>
    <t>งบกำไรขาดทุนเบ็ดเสร็จ (ต่อ)</t>
  </si>
  <si>
    <t>กระแสเงินสดสุทธิได้มาจาก (ใช้ไปใน) กิจกรรมจัดหาเงิน</t>
  </si>
  <si>
    <t>ขาดทุนจากการตัดจำหน่ายสินค้าเพื่อเป็นสินค้าตัวอย่าง</t>
  </si>
  <si>
    <t>องค์ประกอบอื่นของส่วนของผู้ถือหุ้น - ขาดทุนจากการ</t>
  </si>
  <si>
    <t xml:space="preserve">   เปลี่ยนแปลงสัดส่วนการถือหุ้นในบริษัทย่อย</t>
  </si>
  <si>
    <t>ที่ยังไม่ได้</t>
  </si>
  <si>
    <t>ส่วนได้เสีย</t>
  </si>
  <si>
    <t>ควบคุม</t>
  </si>
  <si>
    <t>ที่ไม่มีอำนาจ</t>
  </si>
  <si>
    <t>ส่วนของ</t>
  </si>
  <si>
    <t>ซื้อสินทรัพย์ไม่มีตัวตนโดยยังไม่จ่ายชำระเงินแก่ผู้ขาย</t>
  </si>
  <si>
    <t>3, 4</t>
  </si>
  <si>
    <t>ยอดคงเหลือต้นงวด ณ วันที่ 1 มกราคม 2566</t>
  </si>
  <si>
    <t>หุ้นสามัญ 410,666,649 หุ้น มูลค่าหุ้นละ 0.50 บาท</t>
  </si>
  <si>
    <t>รวมส่วนของบริษัทใหญ่</t>
  </si>
  <si>
    <t>กำไร (ขาดทุน) เบ็ดเสร็จรวมสำหรับงวด</t>
  </si>
  <si>
    <t>รายได้จากการให้บริการ</t>
  </si>
  <si>
    <t>ต้นทุนการให้บริการ</t>
  </si>
  <si>
    <t>ขาดทุน (กลับรายการขาดทุน) จากการด้อยค่าของลูกหนี้การค้า</t>
  </si>
  <si>
    <t>เงินกู้ยืมระยะสั้นจากกิจการที่เกี่ยวข้องกันลดลง</t>
  </si>
  <si>
    <t>เงินสดและรายการเทียบเท่าเงินสดลดลง - สุทธิ</t>
  </si>
  <si>
    <t>งบฐานะการเงิน</t>
  </si>
  <si>
    <t>31 ธันวาคม 2566</t>
  </si>
  <si>
    <t xml:space="preserve">งบฐานะการเงิน </t>
  </si>
  <si>
    <t>ภาษีเงินได้นิติบุคคลค้างจ่าย</t>
  </si>
  <si>
    <t>ยอดคงเหลือต้นงวด ณ วันที่ 1 มกราคม 2567</t>
  </si>
  <si>
    <t>งบการเปลี่ยนแปลงส่วนของผู้ถือหุ้น</t>
  </si>
  <si>
    <t>กำไร (ขาดทุน) ก่อนภาษีเงินได้</t>
  </si>
  <si>
    <t>กำไร (ขาดทุน) สำหรับงวด</t>
  </si>
  <si>
    <t>กำไร (ขาดทุน) ต่อหุ้นขั้นพื้นฐาน (บาท)</t>
  </si>
  <si>
    <t>กำไรเบ็ดเสร็จอื่นสำหรับงวด</t>
  </si>
  <si>
    <t>ขาดทุน (กำไร) จากอัตราแลกเปลี่ยน</t>
  </si>
  <si>
    <t>กำไร (ขาดทุน) จากกิจกรรมดำเนินงาน</t>
  </si>
  <si>
    <t>ลูกหนี้อื่น</t>
  </si>
  <si>
    <t>สินทรัพย์ทางการเงินไม่หมุนเวียนอื่น - เงินฝากธนาคาร</t>
  </si>
  <si>
    <t xml:space="preserve">   ที่มีข้อจำกัดในการใช้</t>
  </si>
  <si>
    <t>สินทรัพย์ไม่มีตัวตน - สุทธิ</t>
  </si>
  <si>
    <t>เจ้าหนี้อื่น</t>
  </si>
  <si>
    <t>เงินกู้ยืมระยะยาวส่วนที่ครบกำหนดชำระภายในหนึ่งปี</t>
  </si>
  <si>
    <t>หนี้สินตามสัญญาเช่าส่วนที่ครบกำหนดชำระภายในหนึ่งปี</t>
  </si>
  <si>
    <t>หนี้สินผลประโยชน์พนักงานหลังออกจากงาน</t>
  </si>
  <si>
    <t>ค่าใช้จ่ายผลประโยชน์ของพนักงานหลังออกจากงาน</t>
  </si>
  <si>
    <t>จ่ายภาษีเงินได้</t>
  </si>
  <si>
    <t>จ่ายดอกเบี้ย</t>
  </si>
  <si>
    <t>จ่ายชำระหนี้สินตามสัญญาเช่า</t>
  </si>
  <si>
    <t>เงินกู้ยืมระยะยาวเพิ่มขึ้น</t>
  </si>
  <si>
    <t>เงินกู้ยืมระยะสั้นจากสถาบันการเงินเพิ่มขึ้น</t>
  </si>
  <si>
    <t>จ่ายชำระคืนเงินกู้ยืมระยะยาว</t>
  </si>
  <si>
    <t>กระแสเงินสดสุทธิได้มาจาก (ใช้ไปใน) กิจกรรมดำเนินงาน</t>
  </si>
  <si>
    <t>กระแสเงินสดสุทธิได้มาจาก (ใช้ไปใน) การดำเนินงาน</t>
  </si>
  <si>
    <t>กำไร (ขาดทุน) ต่อหุ้นปรับลด (บาท)</t>
  </si>
  <si>
    <t>30 มิถุนายน 2567</t>
  </si>
  <si>
    <t>ณ วันที่ 30 มิถุนายน 2567 และวันที่ 31 ธันวาคม 2566</t>
  </si>
  <si>
    <t>สำหรับงวดสามเดือนสิ้นสุดวันที่ 30 มิถุนายน 2567 และ 2566</t>
  </si>
  <si>
    <t>ยอดคงเหลือสิ้นงวด ณ วันที่ 30 มิถุนายน 2566</t>
  </si>
  <si>
    <t>ยอดคงเหลือสิ้นงวด ณ วันที่ 30 มิถุนายน 2567</t>
  </si>
  <si>
    <t>สำหรับงวดหกเดือนสิ้นสุดวันที่ 30 มิถุนายน 2567 และ 2566</t>
  </si>
  <si>
    <t>จ่ายชำระหนี้สินผลประโยชน์พนักงานหลังออกจากงาน</t>
  </si>
  <si>
    <t>3, 8</t>
  </si>
  <si>
    <t>ขาดทุนจากอัตราแลกเปลี่ยน</t>
  </si>
  <si>
    <t>ขาดทุนเบ็ดเสร็จรวมสำหรับงวด</t>
  </si>
  <si>
    <t>กลับรายการขาดทุนจากการลดลงของมูลค่าและสินค้าเสื่อมสภาพ</t>
  </si>
  <si>
    <t>หนี้สินดำเนินงานเพิ่มขึ้น (ลดลง)</t>
  </si>
  <si>
    <t>กำไรจากการจำหน่ายอุปกรณ์</t>
  </si>
  <si>
    <t>อุปกรณ์ที่รับโอนมาจากสินทรัพย์สิทธิการใช้</t>
  </si>
  <si>
    <t>ขาดทุนจากอัตราแลกเปลี่ยนที่ยังไม่เกิดขึ้น</t>
  </si>
  <si>
    <t>กระแสเงินสดสุทธิใช้ไปในกิจกรรมลงทุน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</si>
</sst>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\ ;\(#,##0\)"/>
    <numFmt numFmtId="168" formatCode="_(* #,##0.0000_);_(* \(#,##0.0000\);_(* &quot;-&quot;??_);_(@_)"/>
    <numFmt numFmtId="170" formatCode="_(* #,##0.0_);_(* \(#,##0.0\);_(* &quot;-&quot;??_);_(@_)"/>
  </numFmts>
  <fonts count="21">
    <font>
      <sz val="14"/>
      <name val="Cordia New"/>
      <charset val="222"/>
    </font>
    <font>
      <sz val="14"/>
      <name val="Cordia New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4"/>
      <name val="Cordia New"/>
      <family val="2"/>
    </font>
    <font>
      <sz val="11"/>
      <name val="Times New Roman"/>
      <family val="1"/>
    </font>
    <font>
      <sz val="10"/>
      <name val="Arial"/>
      <family val="2"/>
    </font>
    <font>
      <sz val="14"/>
      <name val="Cordia New"/>
      <family val="2"/>
    </font>
    <font>
      <sz val="15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b/>
      <sz val="17"/>
      <name val="Angsana New"/>
      <family val="1"/>
    </font>
    <font>
      <sz val="17"/>
      <name val="Angsana New"/>
      <family val="1"/>
    </font>
    <font>
      <sz val="16"/>
      <color rgb="FFFF0000"/>
      <name val="Angsana New"/>
      <family val="1"/>
    </font>
    <font>
      <sz val="15"/>
      <name val="Times New Roman"/>
      <family val="1"/>
    </font>
    <font>
      <b/>
      <sz val="15"/>
      <name val="Times New Roman"/>
      <family val="1"/>
    </font>
    <font>
      <sz val="15"/>
      <name val="Times New Roman"/>
      <family val="1"/>
      <charset val="222"/>
    </font>
    <font>
      <sz val="15"/>
      <name val="Angsana New"/>
      <family val="1"/>
      <charset val="22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67">
    <xf numFmtId="0" fontId="0" fillId="0" borderId="0" xfId="0"/>
    <xf numFmtId="0" fontId="2" fillId="0" borderId="0" xfId="11" applyFont="1"/>
    <xf numFmtId="165" fontId="4" fillId="0" borderId="0" xfId="1" applyNumberFormat="1" applyFont="1" applyFill="1" applyBorder="1" applyAlignment="1"/>
    <xf numFmtId="3" fontId="4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43" fontId="4" fillId="0" borderId="0" xfId="1" applyFont="1" applyFill="1" applyBorder="1" applyAlignment="1"/>
    <xf numFmtId="165" fontId="6" fillId="0" borderId="0" xfId="1" applyNumberFormat="1" applyFont="1" applyFill="1" applyBorder="1" applyAlignment="1"/>
    <xf numFmtId="165" fontId="4" fillId="0" borderId="0" xfId="1" applyNumberFormat="1" applyFont="1" applyFill="1" applyAlignment="1">
      <alignment horizontal="right"/>
    </xf>
    <xf numFmtId="165" fontId="4" fillId="0" borderId="3" xfId="1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/>
    </xf>
    <xf numFmtId="43" fontId="4" fillId="0" borderId="0" xfId="1" applyFont="1" applyAlignment="1">
      <alignment vertical="center"/>
    </xf>
    <xf numFmtId="43" fontId="4" fillId="0" borderId="0" xfId="1" applyFont="1" applyAlignment="1">
      <alignment horizontal="center" vertical="center"/>
    </xf>
    <xf numFmtId="165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horizontal="center" vertical="center"/>
    </xf>
    <xf numFmtId="165" fontId="4" fillId="0" borderId="4" xfId="1" applyNumberFormat="1" applyFont="1" applyFill="1" applyBorder="1" applyAlignment="1">
      <alignment vertical="center"/>
    </xf>
    <xf numFmtId="165" fontId="4" fillId="0" borderId="5" xfId="1" applyNumberFormat="1" applyFont="1" applyFill="1" applyBorder="1" applyAlignment="1">
      <alignment vertical="center"/>
    </xf>
    <xf numFmtId="165" fontId="4" fillId="0" borderId="3" xfId="1" applyNumberFormat="1" applyFont="1" applyFill="1" applyBorder="1" applyAlignment="1"/>
    <xf numFmtId="165" fontId="4" fillId="0" borderId="4" xfId="1" applyNumberFormat="1" applyFont="1" applyFill="1" applyBorder="1" applyAlignment="1"/>
    <xf numFmtId="165" fontId="4" fillId="0" borderId="5" xfId="1" applyNumberFormat="1" applyFont="1" applyFill="1" applyBorder="1" applyAlignment="1"/>
    <xf numFmtId="165" fontId="4" fillId="0" borderId="1" xfId="1" applyNumberFormat="1" applyFont="1" applyFill="1" applyBorder="1" applyAlignment="1"/>
    <xf numFmtId="165" fontId="9" fillId="0" borderId="0" xfId="1" applyNumberFormat="1" applyFont="1" applyFill="1" applyAlignment="1">
      <alignment horizontal="right"/>
    </xf>
    <xf numFmtId="165" fontId="4" fillId="0" borderId="0" xfId="4" applyNumberFormat="1" applyFont="1" applyFill="1" applyBorder="1" applyAlignment="1"/>
    <xf numFmtId="0" fontId="3" fillId="0" borderId="0" xfId="7" applyFont="1"/>
    <xf numFmtId="165" fontId="4" fillId="0" borderId="4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vertical="center"/>
    </xf>
    <xf numFmtId="166" fontId="12" fillId="0" borderId="0" xfId="12" applyNumberFormat="1" applyFont="1"/>
    <xf numFmtId="0" fontId="12" fillId="0" borderId="0" xfId="12" applyFont="1"/>
    <xf numFmtId="0" fontId="2" fillId="0" borderId="0" xfId="12" applyFont="1"/>
    <xf numFmtId="0" fontId="12" fillId="2" borderId="0" xfId="12" applyFont="1" applyFill="1"/>
    <xf numFmtId="165" fontId="12" fillId="0" borderId="1" xfId="1" applyNumberFormat="1" applyFont="1" applyBorder="1" applyAlignment="1"/>
    <xf numFmtId="165" fontId="12" fillId="0" borderId="0" xfId="1" applyNumberFormat="1" applyFont="1" applyAlignment="1"/>
    <xf numFmtId="165" fontId="12" fillId="0" borderId="1" xfId="12" applyNumberFormat="1" applyFont="1" applyBorder="1"/>
    <xf numFmtId="170" fontId="12" fillId="0" borderId="0" xfId="12" applyNumberFormat="1" applyFont="1"/>
    <xf numFmtId="165" fontId="12" fillId="0" borderId="0" xfId="12" applyNumberFormat="1" applyFont="1"/>
    <xf numFmtId="49" fontId="12" fillId="0" borderId="0" xfId="12" applyNumberFormat="1" applyFont="1" applyAlignment="1">
      <alignment horizontal="center"/>
    </xf>
    <xf numFmtId="43" fontId="12" fillId="0" borderId="0" xfId="1" applyFont="1" applyAlignment="1"/>
    <xf numFmtId="165" fontId="12" fillId="0" borderId="0" xfId="1" applyNumberFormat="1" applyFont="1" applyFill="1" applyAlignment="1"/>
    <xf numFmtId="165" fontId="12" fillId="0" borderId="1" xfId="1" applyNumberFormat="1" applyFont="1" applyFill="1" applyBorder="1" applyAlignment="1"/>
    <xf numFmtId="170" fontId="12" fillId="0" borderId="0" xfId="1" applyNumberFormat="1" applyFont="1" applyFill="1" applyBorder="1" applyAlignment="1"/>
    <xf numFmtId="170" fontId="12" fillId="0" borderId="0" xfId="1" applyNumberFormat="1" applyFont="1" applyFill="1" applyAlignment="1"/>
    <xf numFmtId="168" fontId="17" fillId="0" borderId="0" xfId="1" applyNumberFormat="1" applyFont="1" applyFill="1" applyBorder="1" applyAlignment="1"/>
    <xf numFmtId="43" fontId="17" fillId="0" borderId="0" xfId="1" applyFont="1" applyFill="1" applyBorder="1" applyAlignment="1"/>
    <xf numFmtId="165" fontId="4" fillId="0" borderId="2" xfId="1" applyNumberFormat="1" applyFont="1" applyFill="1" applyBorder="1" applyAlignment="1">
      <alignment horizontal="right"/>
    </xf>
    <xf numFmtId="165" fontId="4" fillId="0" borderId="0" xfId="4" applyNumberFormat="1" applyFont="1" applyFill="1" applyBorder="1" applyAlignment="1">
      <alignment horizontal="center"/>
    </xf>
    <xf numFmtId="43" fontId="4" fillId="0" borderId="0" xfId="1" applyFont="1" applyFill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168" fontId="4" fillId="0" borderId="0" xfId="1" applyNumberFormat="1" applyFont="1" applyFill="1" applyAlignment="1">
      <alignment horizontal="center" vertical="center"/>
    </xf>
    <xf numFmtId="168" fontId="4" fillId="0" borderId="0" xfId="1" applyNumberFormat="1" applyFont="1" applyFill="1" applyBorder="1" applyAlignment="1"/>
    <xf numFmtId="168" fontId="4" fillId="0" borderId="0" xfId="1" applyNumberFormat="1" applyFont="1" applyAlignment="1">
      <alignment horizontal="center" vertical="center"/>
    </xf>
    <xf numFmtId="168" fontId="4" fillId="0" borderId="5" xfId="1" applyNumberFormat="1" applyFont="1" applyBorder="1" applyAlignment="1">
      <alignment vertical="center"/>
    </xf>
    <xf numFmtId="168" fontId="4" fillId="0" borderId="0" xfId="1" applyNumberFormat="1" applyFont="1" applyFill="1" applyAlignment="1">
      <alignment vertical="center"/>
    </xf>
    <xf numFmtId="0" fontId="12" fillId="4" borderId="0" xfId="12" applyFont="1" applyFill="1"/>
    <xf numFmtId="0" fontId="4" fillId="0" borderId="0" xfId="14" applyFont="1"/>
    <xf numFmtId="165" fontId="4" fillId="0" borderId="0" xfId="14" applyNumberFormat="1" applyFont="1"/>
    <xf numFmtId="0" fontId="4" fillId="0" borderId="0" xfId="16" applyFont="1"/>
    <xf numFmtId="0" fontId="4" fillId="0" borderId="0" xfId="16" applyFont="1" applyAlignment="1">
      <alignment horizontal="center"/>
    </xf>
    <xf numFmtId="165" fontId="4" fillId="0" borderId="0" xfId="16" applyNumberFormat="1" applyFont="1"/>
    <xf numFmtId="37" fontId="4" fillId="0" borderId="0" xfId="16" applyNumberFormat="1" applyFont="1"/>
    <xf numFmtId="0" fontId="3" fillId="0" borderId="0" xfId="16" applyFont="1"/>
    <xf numFmtId="0" fontId="3" fillId="0" borderId="0" xfId="16" applyFont="1" applyAlignment="1">
      <alignment wrapText="1"/>
    </xf>
    <xf numFmtId="0" fontId="4" fillId="0" borderId="0" xfId="16" applyFont="1" applyAlignment="1">
      <alignment wrapText="1"/>
    </xf>
    <xf numFmtId="0" fontId="4" fillId="0" borderId="0" xfId="16" quotePrefix="1" applyFont="1" applyAlignment="1">
      <alignment wrapText="1"/>
    </xf>
    <xf numFmtId="43" fontId="4" fillId="0" borderId="0" xfId="16" applyNumberFormat="1" applyFont="1"/>
    <xf numFmtId="0" fontId="4" fillId="0" borderId="0" xfId="16" applyFont="1" applyAlignment="1">
      <alignment vertical="center"/>
    </xf>
    <xf numFmtId="0" fontId="4" fillId="0" borderId="4" xfId="16" quotePrefix="1" applyFont="1" applyBorder="1" applyAlignment="1">
      <alignment horizontal="center" vertical="center"/>
    </xf>
    <xf numFmtId="0" fontId="4" fillId="0" borderId="0" xfId="16" quotePrefix="1" applyFont="1" applyAlignment="1">
      <alignment horizontal="center" vertical="center"/>
    </xf>
    <xf numFmtId="0" fontId="4" fillId="0" borderId="0" xfId="16" quotePrefix="1" applyFont="1" applyAlignment="1">
      <alignment vertical="center"/>
    </xf>
    <xf numFmtId="0" fontId="4" fillId="0" borderId="0" xfId="16" applyFont="1" applyAlignment="1">
      <alignment horizontal="centerContinuous" vertical="center"/>
    </xf>
    <xf numFmtId="0" fontId="4" fillId="0" borderId="0" xfId="16" applyFont="1" applyAlignment="1">
      <alignment horizontal="center" vertical="center"/>
    </xf>
    <xf numFmtId="0" fontId="3" fillId="0" borderId="0" xfId="16" applyFont="1" applyAlignment="1">
      <alignment horizontal="left" vertical="center"/>
    </xf>
    <xf numFmtId="0" fontId="4" fillId="0" borderId="2" xfId="16" quotePrefix="1" applyFont="1" applyBorder="1" applyAlignment="1">
      <alignment horizontal="center" vertical="center"/>
    </xf>
    <xf numFmtId="0" fontId="4" fillId="0" borderId="4" xfId="16" applyFont="1" applyBorder="1" applyAlignment="1">
      <alignment horizontal="center" vertical="center"/>
    </xf>
    <xf numFmtId="0" fontId="3" fillId="0" borderId="0" xfId="16" applyFont="1" applyAlignment="1">
      <alignment horizontal="left"/>
    </xf>
    <xf numFmtId="0" fontId="3" fillId="0" borderId="0" xfId="16" applyFont="1" applyAlignment="1">
      <alignment vertical="center" wrapText="1"/>
    </xf>
    <xf numFmtId="0" fontId="4" fillId="0" borderId="0" xfId="16" applyFont="1" applyAlignment="1">
      <alignment horizontal="left"/>
    </xf>
    <xf numFmtId="165" fontId="4" fillId="0" borderId="0" xfId="16" applyNumberFormat="1" applyFont="1" applyAlignment="1">
      <alignment horizontal="right" wrapText="1"/>
    </xf>
    <xf numFmtId="0" fontId="9" fillId="0" borderId="0" xfId="16" applyFont="1"/>
    <xf numFmtId="0" fontId="9" fillId="0" borderId="0" xfId="16" applyFont="1" applyAlignment="1">
      <alignment horizontal="center"/>
    </xf>
    <xf numFmtId="0" fontId="3" fillId="0" borderId="0" xfId="16" applyFont="1" applyAlignment="1">
      <alignment horizontal="left" vertical="top"/>
    </xf>
    <xf numFmtId="0" fontId="3" fillId="0" borderId="0" xfId="16" applyFont="1" applyAlignment="1">
      <alignment vertical="center"/>
    </xf>
    <xf numFmtId="0" fontId="10" fillId="0" borderId="0" xfId="16" applyFont="1" applyAlignment="1">
      <alignment vertical="center" wrapText="1"/>
    </xf>
    <xf numFmtId="0" fontId="15" fillId="0" borderId="3" xfId="16" quotePrefix="1" applyFont="1" applyBorder="1" applyAlignment="1">
      <alignment horizontal="center" vertical="center"/>
    </xf>
    <xf numFmtId="0" fontId="15" fillId="0" borderId="0" xfId="16" quotePrefix="1" applyFont="1" applyAlignment="1">
      <alignment horizontal="center" vertical="center"/>
    </xf>
    <xf numFmtId="0" fontId="15" fillId="0" borderId="0" xfId="16" quotePrefix="1" applyFont="1" applyAlignment="1">
      <alignment vertical="center"/>
    </xf>
    <xf numFmtId="0" fontId="15" fillId="0" borderId="0" xfId="16" applyFont="1" applyAlignment="1">
      <alignment horizontal="centerContinuous" vertical="center"/>
    </xf>
    <xf numFmtId="0" fontId="15" fillId="0" borderId="4" xfId="16" applyFont="1" applyBorder="1" applyAlignment="1">
      <alignment horizontal="center" vertical="center"/>
    </xf>
    <xf numFmtId="0" fontId="14" fillId="0" borderId="0" xfId="16" applyFont="1" applyAlignment="1">
      <alignment horizontal="left" vertical="center"/>
    </xf>
    <xf numFmtId="37" fontId="6" fillId="0" borderId="0" xfId="16" applyNumberFormat="1" applyFont="1"/>
    <xf numFmtId="0" fontId="2" fillId="0" borderId="0" xfId="16" applyFont="1"/>
    <xf numFmtId="0" fontId="12" fillId="0" borderId="0" xfId="16" applyFont="1" applyAlignment="1">
      <alignment horizontal="right" vertical="center"/>
    </xf>
    <xf numFmtId="0" fontId="10" fillId="0" borderId="0" xfId="16" applyFont="1" applyAlignment="1">
      <alignment vertical="center"/>
    </xf>
    <xf numFmtId="0" fontId="11" fillId="0" borderId="0" xfId="16" applyFont="1" applyAlignment="1">
      <alignment vertical="center"/>
    </xf>
    <xf numFmtId="0" fontId="11" fillId="0" borderId="0" xfId="16" applyFont="1"/>
    <xf numFmtId="0" fontId="10" fillId="0" borderId="0" xfId="16" applyFont="1"/>
    <xf numFmtId="0" fontId="15" fillId="0" borderId="0" xfId="16" applyFont="1" applyAlignment="1">
      <alignment vertical="center"/>
    </xf>
    <xf numFmtId="0" fontId="4" fillId="3" borderId="0" xfId="16" applyFont="1" applyFill="1"/>
    <xf numFmtId="0" fontId="12" fillId="0" borderId="0" xfId="16" applyFont="1"/>
    <xf numFmtId="0" fontId="12" fillId="0" borderId="0" xfId="16" applyFont="1" applyAlignment="1">
      <alignment horizontal="center" vertical="center" wrapText="1"/>
    </xf>
    <xf numFmtId="0" fontId="12" fillId="0" borderId="0" xfId="16" applyFont="1" applyAlignment="1">
      <alignment horizontal="center" vertical="center"/>
    </xf>
    <xf numFmtId="165" fontId="12" fillId="0" borderId="0" xfId="17" applyNumberFormat="1" applyFont="1" applyFill="1" applyBorder="1" applyAlignment="1">
      <alignment horizontal="right"/>
    </xf>
    <xf numFmtId="0" fontId="12" fillId="0" borderId="0" xfId="16" applyFont="1" applyAlignment="1">
      <alignment vertical="center"/>
    </xf>
    <xf numFmtId="0" fontId="12" fillId="0" borderId="4" xfId="16" applyFont="1" applyBorder="1" applyAlignment="1">
      <alignment horizontal="center" vertical="center"/>
    </xf>
    <xf numFmtId="0" fontId="12" fillId="0" borderId="4" xfId="16" applyFont="1" applyBorder="1" applyAlignment="1">
      <alignment horizontal="center" vertical="center" wrapText="1"/>
    </xf>
    <xf numFmtId="0" fontId="16" fillId="0" borderId="0" xfId="16" applyFont="1" applyAlignment="1">
      <alignment vertical="center"/>
    </xf>
    <xf numFmtId="0" fontId="2" fillId="0" borderId="0" xfId="18" applyFont="1"/>
    <xf numFmtId="0" fontId="12" fillId="0" borderId="0" xfId="18" applyFont="1"/>
    <xf numFmtId="0" fontId="12" fillId="0" borderId="0" xfId="18" applyFont="1" applyAlignment="1">
      <alignment horizontal="center" vertical="center" wrapText="1"/>
    </xf>
    <xf numFmtId="0" fontId="12" fillId="0" borderId="0" xfId="18" applyFont="1" applyAlignment="1">
      <alignment horizontal="center" vertical="center"/>
    </xf>
    <xf numFmtId="0" fontId="12" fillId="0" borderId="4" xfId="18" applyFont="1" applyBorder="1" applyAlignment="1">
      <alignment horizontal="center" vertical="center"/>
    </xf>
    <xf numFmtId="0" fontId="12" fillId="0" borderId="0" xfId="18" applyFont="1" applyAlignment="1">
      <alignment vertical="center"/>
    </xf>
    <xf numFmtId="0" fontId="12" fillId="0" borderId="0" xfId="18" applyFont="1" applyAlignment="1">
      <alignment horizontal="right" vertical="center"/>
    </xf>
    <xf numFmtId="0" fontId="4" fillId="0" borderId="0" xfId="18" applyFont="1"/>
    <xf numFmtId="165" fontId="4" fillId="0" borderId="0" xfId="18" applyNumberFormat="1" applyFont="1"/>
    <xf numFmtId="164" fontId="4" fillId="0" borderId="0" xfId="18" applyNumberFormat="1" applyFont="1"/>
    <xf numFmtId="0" fontId="4" fillId="0" borderId="0" xfId="18" applyFont="1" applyAlignment="1">
      <alignment horizontal="center"/>
    </xf>
    <xf numFmtId="0" fontId="3" fillId="0" borderId="0" xfId="18" applyFont="1"/>
    <xf numFmtId="0" fontId="4" fillId="0" borderId="3" xfId="18" quotePrefix="1" applyFont="1" applyBorder="1" applyAlignment="1">
      <alignment horizontal="center" vertical="center"/>
    </xf>
    <xf numFmtId="0" fontId="4" fillId="0" borderId="0" xfId="18" quotePrefix="1" applyFont="1" applyAlignment="1">
      <alignment horizontal="center" vertical="center"/>
    </xf>
    <xf numFmtId="0" fontId="4" fillId="0" borderId="0" xfId="18" applyFont="1" applyAlignment="1">
      <alignment wrapText="1"/>
    </xf>
    <xf numFmtId="0" fontId="4" fillId="0" borderId="3" xfId="18" applyFont="1" applyBorder="1" applyAlignment="1">
      <alignment horizontal="center" vertical="center"/>
    </xf>
    <xf numFmtId="0" fontId="18" fillId="0" borderId="0" xfId="18" applyFont="1"/>
    <xf numFmtId="37" fontId="17" fillId="0" borderId="0" xfId="18" applyNumberFormat="1" applyFont="1"/>
    <xf numFmtId="0" fontId="4" fillId="0" borderId="0" xfId="18" applyFont="1" applyAlignment="1">
      <alignment horizontal="right" vertical="center"/>
    </xf>
    <xf numFmtId="0" fontId="12" fillId="0" borderId="0" xfId="12" applyFont="1" applyAlignment="1">
      <alignment horizontal="center"/>
    </xf>
    <xf numFmtId="37" fontId="19" fillId="0" borderId="0" xfId="18" applyNumberFormat="1" applyFont="1"/>
    <xf numFmtId="165" fontId="20" fillId="0" borderId="0" xfId="1" applyNumberFormat="1" applyFont="1" applyFill="1" applyBorder="1" applyAlignment="1"/>
    <xf numFmtId="43" fontId="20" fillId="0" borderId="0" xfId="1" applyFont="1" applyFill="1" applyBorder="1" applyAlignment="1">
      <alignment horizontal="left"/>
    </xf>
    <xf numFmtId="0" fontId="20" fillId="0" borderId="0" xfId="18" applyFont="1"/>
    <xf numFmtId="165" fontId="19" fillId="0" borderId="0" xfId="1" applyNumberFormat="1" applyFont="1" applyFill="1" applyBorder="1" applyAlignment="1"/>
    <xf numFmtId="0" fontId="20" fillId="0" borderId="0" xfId="18" quotePrefix="1" applyFont="1" applyAlignment="1">
      <alignment vertical="top"/>
    </xf>
    <xf numFmtId="0" fontId="20" fillId="0" borderId="3" xfId="18" quotePrefix="1" applyFont="1" applyBorder="1" applyAlignment="1">
      <alignment horizontal="center" vertical="center"/>
    </xf>
    <xf numFmtId="0" fontId="20" fillId="0" borderId="0" xfId="18" quotePrefix="1" applyFont="1" applyAlignment="1">
      <alignment horizontal="center" vertical="center"/>
    </xf>
    <xf numFmtId="0" fontId="20" fillId="0" borderId="3" xfId="18" applyFont="1" applyBorder="1" applyAlignment="1">
      <alignment horizontal="center" vertical="center"/>
    </xf>
    <xf numFmtId="0" fontId="20" fillId="0" borderId="0" xfId="18" quotePrefix="1" applyFont="1" applyAlignment="1">
      <alignment vertical="center"/>
    </xf>
    <xf numFmtId="0" fontId="20" fillId="0" borderId="0" xfId="18" applyFont="1" applyAlignment="1">
      <alignment horizontal="center"/>
    </xf>
    <xf numFmtId="3" fontId="20" fillId="0" borderId="0" xfId="1" applyNumberFormat="1" applyFont="1" applyFill="1" applyBorder="1" applyAlignment="1"/>
    <xf numFmtId="165" fontId="20" fillId="0" borderId="0" xfId="1" applyNumberFormat="1" applyFont="1" applyFill="1" applyBorder="1" applyAlignment="1">
      <alignment horizontal="right"/>
    </xf>
    <xf numFmtId="165" fontId="20" fillId="0" borderId="4" xfId="1" applyNumberFormat="1" applyFont="1" applyFill="1" applyBorder="1" applyAlignment="1">
      <alignment horizontal="right"/>
    </xf>
    <xf numFmtId="165" fontId="20" fillId="0" borderId="0" xfId="18" applyNumberFormat="1" applyFont="1"/>
    <xf numFmtId="165" fontId="20" fillId="0" borderId="0" xfId="14" applyNumberFormat="1" applyFont="1"/>
    <xf numFmtId="165" fontId="20" fillId="0" borderId="3" xfId="18" applyNumberFormat="1" applyFont="1" applyBorder="1"/>
    <xf numFmtId="165" fontId="20" fillId="0" borderId="3" xfId="1" applyNumberFormat="1" applyFont="1" applyFill="1" applyBorder="1" applyAlignment="1"/>
    <xf numFmtId="165" fontId="20" fillId="0" borderId="3" xfId="1" applyNumberFormat="1" applyFont="1" applyFill="1" applyBorder="1" applyAlignment="1">
      <alignment horizontal="right"/>
    </xf>
    <xf numFmtId="165" fontId="20" fillId="0" borderId="0" xfId="4" applyNumberFormat="1" applyFont="1" applyFill="1" applyBorder="1" applyAlignment="1"/>
    <xf numFmtId="0" fontId="20" fillId="0" borderId="0" xfId="18" applyFont="1" applyAlignment="1">
      <alignment horizontal="left"/>
    </xf>
    <xf numFmtId="165" fontId="20" fillId="0" borderId="4" xfId="1" applyNumberFormat="1" applyFont="1" applyFill="1" applyBorder="1" applyAlignment="1"/>
    <xf numFmtId="165" fontId="20" fillId="0" borderId="5" xfId="1" applyNumberFormat="1" applyFont="1" applyFill="1" applyBorder="1" applyAlignment="1"/>
    <xf numFmtId="165" fontId="20" fillId="0" borderId="1" xfId="1" applyNumberFormat="1" applyFont="1" applyFill="1" applyBorder="1" applyAlignment="1"/>
    <xf numFmtId="165" fontId="20" fillId="0" borderId="0" xfId="4" applyNumberFormat="1" applyFont="1" applyFill="1" applyBorder="1" applyAlignment="1">
      <alignment horizontal="center"/>
    </xf>
    <xf numFmtId="0" fontId="13" fillId="0" borderId="0" xfId="18" applyFont="1" applyAlignment="1">
      <alignment wrapText="1"/>
    </xf>
    <xf numFmtId="0" fontId="13" fillId="0" borderId="0" xfId="18" applyFont="1"/>
    <xf numFmtId="0" fontId="4" fillId="0" borderId="4" xfId="16" applyFont="1" applyBorder="1" applyAlignment="1">
      <alignment horizontal="center" vertical="center"/>
    </xf>
    <xf numFmtId="0" fontId="4" fillId="0" borderId="3" xfId="16" quotePrefix="1" applyFont="1" applyBorder="1" applyAlignment="1">
      <alignment horizontal="center" vertical="center"/>
    </xf>
    <xf numFmtId="0" fontId="4" fillId="0" borderId="4" xfId="16" quotePrefix="1" applyFont="1" applyBorder="1" applyAlignment="1">
      <alignment horizontal="center" vertical="center"/>
    </xf>
    <xf numFmtId="37" fontId="15" fillId="0" borderId="4" xfId="16" applyNumberFormat="1" applyFont="1" applyBorder="1" applyAlignment="1">
      <alignment horizontal="center" vertical="center"/>
    </xf>
    <xf numFmtId="0" fontId="15" fillId="0" borderId="4" xfId="16" quotePrefix="1" applyFont="1" applyBorder="1" applyAlignment="1">
      <alignment horizontal="center" vertical="center"/>
    </xf>
    <xf numFmtId="0" fontId="15" fillId="0" borderId="4" xfId="16" applyFont="1" applyBorder="1" applyAlignment="1">
      <alignment horizontal="center" vertical="center"/>
    </xf>
    <xf numFmtId="0" fontId="12" fillId="0" borderId="4" xfId="16" applyFont="1" applyBorder="1" applyAlignment="1">
      <alignment horizontal="center" vertical="center"/>
    </xf>
    <xf numFmtId="0" fontId="12" fillId="0" borderId="3" xfId="16" applyFont="1" applyBorder="1" applyAlignment="1">
      <alignment horizontal="center" vertical="center"/>
    </xf>
    <xf numFmtId="0" fontId="12" fillId="0" borderId="4" xfId="18" applyFont="1" applyBorder="1" applyAlignment="1">
      <alignment horizontal="center" vertical="center"/>
    </xf>
    <xf numFmtId="0" fontId="12" fillId="0" borderId="3" xfId="18" applyFont="1" applyBorder="1" applyAlignment="1">
      <alignment horizontal="center" vertical="center"/>
    </xf>
    <xf numFmtId="37" fontId="4" fillId="0" borderId="4" xfId="18" applyNumberFormat="1" applyFont="1" applyBorder="1" applyAlignment="1">
      <alignment horizontal="center" vertical="top"/>
    </xf>
    <xf numFmtId="37" fontId="20" fillId="0" borderId="4" xfId="18" applyNumberFormat="1" applyFont="1" applyBorder="1" applyAlignment="1">
      <alignment horizontal="center" vertical="top"/>
    </xf>
    <xf numFmtId="37" fontId="4" fillId="0" borderId="4" xfId="18" quotePrefix="1" applyNumberFormat="1" applyFont="1" applyBorder="1" applyAlignment="1">
      <alignment horizontal="center" vertical="top"/>
    </xf>
  </cellXfs>
  <cellStyles count="19">
    <cellStyle name="Comma" xfId="1" builtinId="3"/>
    <cellStyle name="Comma 10" xfId="15" xr:uid="{606D196B-548D-453E-82A4-197570AFC3AB}"/>
    <cellStyle name="Comma 2" xfId="2" xr:uid="{00000000-0005-0000-0000-000001000000}"/>
    <cellStyle name="Comma 2 2" xfId="3" xr:uid="{00000000-0005-0000-0000-000002000000}"/>
    <cellStyle name="Comma 2 3" xfId="13" xr:uid="{00000000-0005-0000-0000-000003000000}"/>
    <cellStyle name="Comma 3" xfId="4" xr:uid="{00000000-0005-0000-0000-000004000000}"/>
    <cellStyle name="Comma 3 2" xfId="5" xr:uid="{00000000-0005-0000-0000-000005000000}"/>
    <cellStyle name="Comma 4" xfId="6" xr:uid="{00000000-0005-0000-0000-000006000000}"/>
    <cellStyle name="Comma 4 2" xfId="17" xr:uid="{BBF638D7-3EAD-4FCE-9E1A-91AAE72FCE68}"/>
    <cellStyle name="Normal" xfId="0" builtinId="0"/>
    <cellStyle name="Normal 12" xfId="7" xr:uid="{00000000-0005-0000-0000-000009000000}"/>
    <cellStyle name="Normal 2" xfId="8" xr:uid="{00000000-0005-0000-0000-00000A000000}"/>
    <cellStyle name="Normal 2 2" xfId="9" xr:uid="{00000000-0005-0000-0000-00000B000000}"/>
    <cellStyle name="Normal 2 3" xfId="18" xr:uid="{149520DA-0BF3-4603-BBEE-942B3858133F}"/>
    <cellStyle name="Normal 3" xfId="16" xr:uid="{45D74404-2665-4636-AA90-04A5A423CACB}"/>
    <cellStyle name="Normal 9" xfId="10" xr:uid="{00000000-0005-0000-0000-00000C000000}"/>
    <cellStyle name="Normal_mic007a071c-06t-1 Rev 6" xfId="11" xr:uid="{00000000-0005-0000-0000-00000D000000}"/>
    <cellStyle name="ปกติ 2" xfId="12" xr:uid="{00000000-0005-0000-0000-00000E000000}"/>
    <cellStyle name="ปกติ 3" xfId="14" xr:uid="{C6C73FAD-A8B5-41D5-AB33-D4882D597BB9}"/>
  </cellStyles>
  <dxfs count="0"/>
  <tableStyles count="0" defaultTableStyle="TableStyleMedium9" defaultPivotStyle="PivotStyleLight16"/>
  <colors>
    <mruColors>
      <color rgb="FF00FF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11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AC9752F-E187-4BDC-9255-8CB7FE1F1EC3}"/>
            </a:ext>
          </a:extLst>
        </xdr:cNvPr>
        <xdr:cNvSpPr txBox="1"/>
      </xdr:nvSpPr>
      <xdr:spPr>
        <a:xfrm>
          <a:off x="6130290" y="293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BD4DFD5-E308-43F8-9613-D87031E1008B}"/>
            </a:ext>
          </a:extLst>
        </xdr:cNvPr>
        <xdr:cNvSpPr txBox="1"/>
      </xdr:nvSpPr>
      <xdr:spPr>
        <a:xfrm>
          <a:off x="60350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10</xdr:col>
      <xdr:colOff>0</xdr:colOff>
      <xdr:row>0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C8F6693-622E-438A-8051-2E5A42EF6BC8}"/>
            </a:ext>
          </a:extLst>
        </xdr:cNvPr>
        <xdr:cNvSpPr txBox="1"/>
      </xdr:nvSpPr>
      <xdr:spPr>
        <a:xfrm>
          <a:off x="60350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10</xdr:col>
      <xdr:colOff>0</xdr:colOff>
      <xdr:row>0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0C90894-CC24-4AFF-AEF9-0C71E9199718}"/>
            </a:ext>
          </a:extLst>
        </xdr:cNvPr>
        <xdr:cNvSpPr txBox="1"/>
      </xdr:nvSpPr>
      <xdr:spPr>
        <a:xfrm>
          <a:off x="60350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10</xdr:col>
      <xdr:colOff>0</xdr:colOff>
      <xdr:row>38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E2B3C41-865E-483F-9CEC-78F9253DF199}"/>
            </a:ext>
          </a:extLst>
        </xdr:cNvPr>
        <xdr:cNvSpPr txBox="1"/>
      </xdr:nvSpPr>
      <xdr:spPr>
        <a:xfrm>
          <a:off x="6035040" y="1013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5C0E452-7474-4E9F-BDF5-1C7691B6D879}"/>
            </a:ext>
          </a:extLst>
        </xdr:cNvPr>
        <xdr:cNvSpPr txBox="1"/>
      </xdr:nvSpPr>
      <xdr:spPr>
        <a:xfrm>
          <a:off x="55816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D7DBA-E7CE-46BC-8511-154C5CEA31C9}">
  <sheetPr>
    <tabColor rgb="FFFFFF00"/>
  </sheetPr>
  <dimension ref="A1:J94"/>
  <sheetViews>
    <sheetView tabSelected="1" view="pageBreakPreview" zoomScale="120" zoomScaleNormal="110" zoomScaleSheetLayoutView="120" workbookViewId="0">
      <selection activeCell="B4" sqref="B4"/>
    </sheetView>
  </sheetViews>
  <sheetFormatPr defaultColWidth="9" defaultRowHeight="23.25" customHeight="1"/>
  <cols>
    <col min="1" max="1" width="53.84765625" style="57" customWidth="1"/>
    <col min="2" max="2" width="8.75" style="58" customWidth="1"/>
    <col min="3" max="3" width="2.34765625" style="57" customWidth="1"/>
    <col min="4" max="4" width="16.34765625" style="2" customWidth="1"/>
    <col min="5" max="5" width="2.34765625" style="57" customWidth="1"/>
    <col min="6" max="6" width="15.34765625" style="57" customWidth="1"/>
    <col min="7" max="7" width="2.34765625" style="57" customWidth="1"/>
    <col min="8" max="8" width="16.34765625" style="57" customWidth="1"/>
    <col min="9" max="9" width="2.34765625" style="5" customWidth="1"/>
    <col min="10" max="10" width="15.34765625" style="57" customWidth="1"/>
    <col min="11" max="16384" width="9" style="57"/>
  </cols>
  <sheetData>
    <row r="1" spans="1:10" ht="23.25" customHeight="1">
      <c r="A1" s="61" t="s">
        <v>98</v>
      </c>
    </row>
    <row r="2" spans="1:10" ht="23.25" customHeight="1">
      <c r="A2" s="61" t="s">
        <v>133</v>
      </c>
      <c r="F2" s="57" t="s">
        <v>18</v>
      </c>
    </row>
    <row r="3" spans="1:10" ht="23.25" customHeight="1">
      <c r="A3" s="61" t="s">
        <v>164</v>
      </c>
    </row>
    <row r="5" spans="1:10" ht="23.25" customHeight="1">
      <c r="A5" s="75" t="s">
        <v>0</v>
      </c>
    </row>
    <row r="6" spans="1:10" ht="23.25" customHeight="1">
      <c r="A6" s="75"/>
    </row>
    <row r="7" spans="1:10" s="66" customFormat="1" ht="23.25" customHeight="1">
      <c r="A7" s="72"/>
      <c r="B7" s="70"/>
      <c r="C7" s="70"/>
      <c r="D7" s="154" t="s">
        <v>76</v>
      </c>
      <c r="E7" s="154"/>
      <c r="F7" s="154"/>
      <c r="G7" s="154"/>
      <c r="H7" s="154"/>
      <c r="I7" s="154"/>
      <c r="J7" s="154"/>
    </row>
    <row r="8" spans="1:10" s="66" customFormat="1" ht="23.25" customHeight="1">
      <c r="A8" s="72"/>
      <c r="C8" s="70"/>
      <c r="D8" s="155" t="s">
        <v>87</v>
      </c>
      <c r="E8" s="155"/>
      <c r="F8" s="155"/>
      <c r="G8" s="69"/>
      <c r="H8" s="154" t="s">
        <v>88</v>
      </c>
      <c r="I8" s="156"/>
      <c r="J8" s="156"/>
    </row>
    <row r="9" spans="1:10" s="66" customFormat="1" ht="23.25" customHeight="1">
      <c r="A9" s="72"/>
      <c r="C9" s="70"/>
      <c r="D9" s="73" t="s">
        <v>163</v>
      </c>
      <c r="E9" s="68"/>
      <c r="F9" s="73" t="s">
        <v>134</v>
      </c>
      <c r="G9" s="69"/>
      <c r="H9" s="73" t="str">
        <f>+D9</f>
        <v>30 มิถุนายน 2567</v>
      </c>
      <c r="I9" s="68"/>
      <c r="J9" s="73" t="str">
        <f>+F9</f>
        <v>31 ธันวาคม 2566</v>
      </c>
    </row>
    <row r="10" spans="1:10" s="66" customFormat="1" ht="23.25" customHeight="1">
      <c r="A10" s="72"/>
      <c r="B10" s="71"/>
      <c r="C10" s="70"/>
      <c r="D10" s="4" t="s">
        <v>77</v>
      </c>
      <c r="E10" s="68"/>
      <c r="F10" s="68" t="s">
        <v>79</v>
      </c>
      <c r="G10" s="69"/>
      <c r="H10" s="4" t="s">
        <v>77</v>
      </c>
      <c r="I10" s="68"/>
      <c r="J10" s="68" t="s">
        <v>79</v>
      </c>
    </row>
    <row r="11" spans="1:10" s="66" customFormat="1" ht="23.25" customHeight="1">
      <c r="A11" s="72"/>
      <c r="B11" s="74" t="s">
        <v>5</v>
      </c>
      <c r="C11" s="70"/>
      <c r="D11" s="26" t="s">
        <v>78</v>
      </c>
      <c r="E11" s="68"/>
      <c r="F11" s="67"/>
      <c r="G11" s="69"/>
      <c r="H11" s="26" t="s">
        <v>78</v>
      </c>
      <c r="I11" s="68"/>
      <c r="J11" s="67"/>
    </row>
    <row r="12" spans="1:10" ht="23.25" customHeight="1">
      <c r="A12" s="61" t="s">
        <v>1</v>
      </c>
      <c r="F12" s="2"/>
      <c r="G12" s="2"/>
      <c r="H12" s="2"/>
    </row>
    <row r="13" spans="1:10" ht="23.25" customHeight="1">
      <c r="A13" s="63" t="s">
        <v>17</v>
      </c>
      <c r="D13" s="7">
        <v>56650</v>
      </c>
      <c r="E13" s="59"/>
      <c r="F13" s="7">
        <v>72392</v>
      </c>
      <c r="G13" s="7"/>
      <c r="H13" s="7">
        <v>45329</v>
      </c>
      <c r="J13" s="7">
        <v>56877</v>
      </c>
    </row>
    <row r="14" spans="1:10" ht="23.25" customHeight="1">
      <c r="A14" s="63" t="s">
        <v>73</v>
      </c>
      <c r="B14" s="58" t="s">
        <v>123</v>
      </c>
      <c r="D14" s="7">
        <v>224620</v>
      </c>
      <c r="E14" s="59"/>
      <c r="F14" s="7">
        <v>220933</v>
      </c>
      <c r="G14" s="7"/>
      <c r="H14" s="7">
        <v>219384</v>
      </c>
      <c r="J14" s="7">
        <v>216223</v>
      </c>
    </row>
    <row r="15" spans="1:10" ht="23.25" customHeight="1">
      <c r="A15" s="63" t="s">
        <v>145</v>
      </c>
      <c r="D15" s="7">
        <v>36188</v>
      </c>
      <c r="E15" s="59"/>
      <c r="F15" s="7">
        <v>30872</v>
      </c>
      <c r="G15" s="7"/>
      <c r="H15" s="7">
        <v>19944</v>
      </c>
      <c r="J15" s="7">
        <v>13313</v>
      </c>
    </row>
    <row r="16" spans="1:10" ht="23.25" customHeight="1">
      <c r="A16" s="63" t="s">
        <v>65</v>
      </c>
      <c r="D16" s="7">
        <v>203715</v>
      </c>
      <c r="E16" s="59"/>
      <c r="F16" s="7">
        <v>221720</v>
      </c>
      <c r="G16" s="7"/>
      <c r="H16" s="7">
        <v>203685</v>
      </c>
      <c r="J16" s="7">
        <v>221720</v>
      </c>
    </row>
    <row r="17" spans="1:10" ht="23.25" customHeight="1">
      <c r="A17" s="62" t="s">
        <v>2</v>
      </c>
      <c r="D17" s="8">
        <f>SUM(D13:D16)</f>
        <v>521173</v>
      </c>
      <c r="E17" s="59"/>
      <c r="F17" s="8">
        <f>SUM(F13:F16)</f>
        <v>545917</v>
      </c>
      <c r="G17" s="12"/>
      <c r="H17" s="8">
        <f>SUM(H13:H16)</f>
        <v>488342</v>
      </c>
      <c r="J17" s="8">
        <f>SUM(J13:J16)</f>
        <v>508133</v>
      </c>
    </row>
    <row r="18" spans="1:10" ht="23.25" customHeight="1">
      <c r="A18" s="62"/>
      <c r="D18" s="78"/>
      <c r="E18" s="59"/>
      <c r="F18" s="78"/>
      <c r="G18" s="78"/>
      <c r="H18" s="78"/>
      <c r="J18" s="59"/>
    </row>
    <row r="19" spans="1:10" ht="23.25" customHeight="1">
      <c r="A19" s="62" t="s">
        <v>3</v>
      </c>
      <c r="E19" s="59"/>
      <c r="F19" s="78"/>
      <c r="G19" s="78"/>
      <c r="H19" s="78"/>
      <c r="J19" s="59"/>
    </row>
    <row r="20" spans="1:10" ht="23.25" customHeight="1">
      <c r="A20" s="63" t="s">
        <v>146</v>
      </c>
      <c r="E20" s="59"/>
      <c r="F20" s="78"/>
      <c r="G20" s="78"/>
      <c r="H20" s="78"/>
      <c r="J20" s="59"/>
    </row>
    <row r="21" spans="1:10" ht="23.25" customHeight="1">
      <c r="A21" s="64" t="s">
        <v>147</v>
      </c>
      <c r="D21" s="7">
        <v>8000</v>
      </c>
      <c r="E21" s="7"/>
      <c r="F21" s="59">
        <v>8000</v>
      </c>
      <c r="G21" s="7"/>
      <c r="H21" s="7">
        <v>8000</v>
      </c>
      <c r="I21" s="7"/>
      <c r="J21" s="59">
        <v>8000</v>
      </c>
    </row>
    <row r="22" spans="1:10" ht="23.25" customHeight="1">
      <c r="A22" s="63" t="s">
        <v>92</v>
      </c>
      <c r="B22" s="58">
        <v>1</v>
      </c>
      <c r="D22" s="7">
        <v>0</v>
      </c>
      <c r="E22" s="7"/>
      <c r="F22" s="7">
        <v>0</v>
      </c>
      <c r="G22" s="7"/>
      <c r="H22" s="7">
        <v>245000</v>
      </c>
      <c r="I22" s="7"/>
      <c r="J22" s="7">
        <v>245000</v>
      </c>
    </row>
    <row r="23" spans="1:10" ht="23.25" customHeight="1">
      <c r="A23" s="63" t="s">
        <v>30</v>
      </c>
      <c r="D23" s="7">
        <v>402987</v>
      </c>
      <c r="E23" s="7"/>
      <c r="F23" s="7">
        <v>405453</v>
      </c>
      <c r="G23" s="7"/>
      <c r="H23" s="7">
        <v>110921</v>
      </c>
      <c r="I23" s="7"/>
      <c r="J23" s="7">
        <v>112272</v>
      </c>
    </row>
    <row r="24" spans="1:10" ht="23.25" customHeight="1">
      <c r="A24" s="63" t="s">
        <v>103</v>
      </c>
      <c r="B24" s="58">
        <v>3</v>
      </c>
      <c r="D24" s="7">
        <v>12948</v>
      </c>
      <c r="E24" s="7"/>
      <c r="F24" s="7">
        <v>10147</v>
      </c>
      <c r="G24" s="7"/>
      <c r="H24" s="7">
        <v>12948</v>
      </c>
      <c r="I24" s="7"/>
      <c r="J24" s="7">
        <v>10148</v>
      </c>
    </row>
    <row r="25" spans="1:10" ht="23.25" customHeight="1">
      <c r="A25" s="63" t="s">
        <v>148</v>
      </c>
      <c r="D25" s="7">
        <v>3704</v>
      </c>
      <c r="E25" s="7"/>
      <c r="F25" s="7">
        <v>4083</v>
      </c>
      <c r="G25" s="7"/>
      <c r="H25" s="7">
        <v>2129</v>
      </c>
      <c r="I25" s="7"/>
      <c r="J25" s="7">
        <v>2409</v>
      </c>
    </row>
    <row r="26" spans="1:10" ht="23.25" customHeight="1">
      <c r="A26" s="63" t="s">
        <v>32</v>
      </c>
      <c r="B26" s="58">
        <v>7</v>
      </c>
      <c r="D26" s="7">
        <v>8037</v>
      </c>
      <c r="E26" s="7"/>
      <c r="F26" s="7">
        <v>6814</v>
      </c>
      <c r="G26" s="7"/>
      <c r="H26" s="7">
        <v>8037</v>
      </c>
      <c r="I26" s="7"/>
      <c r="J26" s="7">
        <v>6814</v>
      </c>
    </row>
    <row r="27" spans="1:10" ht="23.25" customHeight="1">
      <c r="A27" s="63" t="s">
        <v>31</v>
      </c>
      <c r="D27" s="7">
        <v>2883</v>
      </c>
      <c r="E27" s="7"/>
      <c r="F27" s="7">
        <v>2923</v>
      </c>
      <c r="G27" s="7"/>
      <c r="H27" s="7">
        <v>2251</v>
      </c>
      <c r="I27" s="7"/>
      <c r="J27" s="7">
        <v>2251</v>
      </c>
    </row>
    <row r="28" spans="1:10" ht="23.25" customHeight="1">
      <c r="A28" s="62" t="s">
        <v>12</v>
      </c>
      <c r="D28" s="8">
        <f>SUM(D21:D27)</f>
        <v>438559</v>
      </c>
      <c r="E28" s="59"/>
      <c r="F28" s="8">
        <f>SUM(F21:F27)</f>
        <v>437420</v>
      </c>
      <c r="G28" s="12"/>
      <c r="H28" s="8">
        <f>SUM(H21:H27)</f>
        <v>389286</v>
      </c>
      <c r="I28" s="59"/>
      <c r="J28" s="8">
        <f>SUM(J21:J27)</f>
        <v>386894</v>
      </c>
    </row>
    <row r="29" spans="1:10" ht="23.25" customHeight="1">
      <c r="A29" s="62"/>
      <c r="E29" s="59"/>
      <c r="F29" s="78"/>
      <c r="G29" s="78"/>
      <c r="H29" s="2"/>
      <c r="I29" s="59"/>
      <c r="J29" s="78"/>
    </row>
    <row r="30" spans="1:10" ht="23.25" customHeight="1" thickBot="1">
      <c r="A30" s="61" t="s">
        <v>4</v>
      </c>
      <c r="D30" s="10">
        <f>D17+D28</f>
        <v>959732</v>
      </c>
      <c r="E30" s="59"/>
      <c r="F30" s="10">
        <f>F17+F28</f>
        <v>983337</v>
      </c>
      <c r="G30" s="12"/>
      <c r="H30" s="10">
        <f>H17+H28</f>
        <v>877628</v>
      </c>
      <c r="I30" s="59"/>
      <c r="J30" s="10">
        <f>J17+J28</f>
        <v>895027</v>
      </c>
    </row>
    <row r="31" spans="1:10" ht="23.25" customHeight="1" thickTop="1">
      <c r="A31" s="61"/>
      <c r="E31" s="59"/>
      <c r="F31" s="2"/>
      <c r="G31" s="2"/>
      <c r="H31" s="2"/>
      <c r="J31" s="59"/>
    </row>
    <row r="32" spans="1:10" ht="23.25" customHeight="1">
      <c r="A32" s="57" t="s">
        <v>80</v>
      </c>
      <c r="E32" s="59"/>
      <c r="F32" s="2"/>
      <c r="G32" s="2"/>
      <c r="H32" s="2"/>
      <c r="J32" s="59"/>
    </row>
    <row r="33" spans="1:10" ht="23.25" customHeight="1">
      <c r="A33" s="61" t="str">
        <f>A1</f>
        <v>บริษัท เทคโนเมดิคัล จำกัด (มหาชน) และบริษัทย่อย</v>
      </c>
      <c r="J33" s="59"/>
    </row>
    <row r="34" spans="1:10" ht="23.25" customHeight="1">
      <c r="A34" s="61" t="s">
        <v>135</v>
      </c>
      <c r="J34" s="59"/>
    </row>
    <row r="35" spans="1:10" ht="23.25" customHeight="1">
      <c r="A35" s="61" t="str">
        <f>A3</f>
        <v>ณ วันที่ 30 มิถุนายน 2567 และวันที่ 31 ธันวาคม 2566</v>
      </c>
      <c r="J35" s="59"/>
    </row>
    <row r="36" spans="1:10" ht="23.25" customHeight="1">
      <c r="J36" s="59"/>
    </row>
    <row r="37" spans="1:10" ht="23.25" customHeight="1">
      <c r="A37" s="81" t="s">
        <v>8</v>
      </c>
      <c r="J37" s="59"/>
    </row>
    <row r="38" spans="1:10" ht="23.25" customHeight="1">
      <c r="A38" s="75"/>
      <c r="J38" s="59"/>
    </row>
    <row r="39" spans="1:10" s="66" customFormat="1" ht="23.25" customHeight="1">
      <c r="A39" s="72"/>
      <c r="B39" s="70"/>
      <c r="C39" s="70"/>
      <c r="D39" s="154" t="s">
        <v>76</v>
      </c>
      <c r="E39" s="154"/>
      <c r="F39" s="154"/>
      <c r="G39" s="154"/>
      <c r="H39" s="154"/>
      <c r="I39" s="154"/>
      <c r="J39" s="154"/>
    </row>
    <row r="40" spans="1:10" s="66" customFormat="1" ht="23.25" customHeight="1">
      <c r="A40" s="72"/>
      <c r="C40" s="70"/>
      <c r="D40" s="155" t="s">
        <v>87</v>
      </c>
      <c r="E40" s="155"/>
      <c r="F40" s="155"/>
      <c r="G40" s="69"/>
      <c r="H40" s="154" t="s">
        <v>88</v>
      </c>
      <c r="I40" s="156"/>
      <c r="J40" s="156"/>
    </row>
    <row r="41" spans="1:10" s="66" customFormat="1" ht="23.25" customHeight="1">
      <c r="A41" s="72"/>
      <c r="C41" s="70"/>
      <c r="D41" s="73" t="str">
        <f>+D9</f>
        <v>30 มิถุนายน 2567</v>
      </c>
      <c r="E41" s="68"/>
      <c r="F41" s="73" t="str">
        <f>+F9</f>
        <v>31 ธันวาคม 2566</v>
      </c>
      <c r="G41" s="69"/>
      <c r="H41" s="73" t="str">
        <f>+H9</f>
        <v>30 มิถุนายน 2567</v>
      </c>
      <c r="I41" s="68"/>
      <c r="J41" s="73" t="str">
        <f>+J9</f>
        <v>31 ธันวาคม 2566</v>
      </c>
    </row>
    <row r="42" spans="1:10" s="66" customFormat="1" ht="23.25" customHeight="1">
      <c r="A42" s="72"/>
      <c r="B42" s="71"/>
      <c r="C42" s="70"/>
      <c r="D42" s="4" t="s">
        <v>77</v>
      </c>
      <c r="E42" s="68"/>
      <c r="F42" s="68" t="s">
        <v>79</v>
      </c>
      <c r="G42" s="69"/>
      <c r="H42" s="4" t="s">
        <v>77</v>
      </c>
      <c r="I42" s="68"/>
      <c r="J42" s="71" t="s">
        <v>79</v>
      </c>
    </row>
    <row r="43" spans="1:10" s="66" customFormat="1" ht="23.25" customHeight="1">
      <c r="A43" s="72"/>
      <c r="B43" s="74" t="s">
        <v>5</v>
      </c>
      <c r="C43" s="70"/>
      <c r="D43" s="26" t="s">
        <v>78</v>
      </c>
      <c r="E43" s="68"/>
      <c r="F43" s="67"/>
      <c r="G43" s="69"/>
      <c r="H43" s="26" t="s">
        <v>78</v>
      </c>
      <c r="I43" s="68"/>
      <c r="J43" s="67"/>
    </row>
    <row r="44" spans="1:10" ht="23.25" customHeight="1">
      <c r="A44" s="61" t="s">
        <v>11</v>
      </c>
      <c r="F44" s="2"/>
      <c r="G44" s="2"/>
      <c r="H44" s="2"/>
      <c r="J44" s="59"/>
    </row>
    <row r="45" spans="1:10" ht="23.25" customHeight="1">
      <c r="A45" s="57" t="s">
        <v>71</v>
      </c>
      <c r="D45" s="7">
        <v>288024</v>
      </c>
      <c r="E45" s="7"/>
      <c r="F45" s="7">
        <v>257977</v>
      </c>
      <c r="G45" s="7"/>
      <c r="H45" s="7">
        <v>288024</v>
      </c>
      <c r="I45" s="7"/>
      <c r="J45" s="7">
        <v>257977</v>
      </c>
    </row>
    <row r="46" spans="1:10" ht="23.25" customHeight="1">
      <c r="A46" s="63" t="s">
        <v>33</v>
      </c>
      <c r="D46" s="7">
        <v>62778</v>
      </c>
      <c r="E46" s="7"/>
      <c r="F46" s="7">
        <v>80754</v>
      </c>
      <c r="G46" s="7"/>
      <c r="H46" s="7">
        <v>62671</v>
      </c>
      <c r="I46" s="7"/>
      <c r="J46" s="7">
        <v>80670</v>
      </c>
    </row>
    <row r="47" spans="1:10" ht="23.25" customHeight="1">
      <c r="A47" s="63" t="s">
        <v>149</v>
      </c>
      <c r="B47" s="58">
        <v>3</v>
      </c>
      <c r="D47" s="7">
        <v>27319</v>
      </c>
      <c r="E47" s="7"/>
      <c r="F47" s="7">
        <v>36152</v>
      </c>
      <c r="G47" s="7"/>
      <c r="H47" s="7">
        <v>24570</v>
      </c>
      <c r="I47" s="7"/>
      <c r="J47" s="7">
        <v>29560</v>
      </c>
    </row>
    <row r="48" spans="1:10" ht="23.25" customHeight="1">
      <c r="A48" s="63" t="s">
        <v>150</v>
      </c>
      <c r="D48" s="7">
        <v>12101</v>
      </c>
      <c r="E48" s="7"/>
      <c r="F48" s="7">
        <v>13084</v>
      </c>
      <c r="G48" s="7"/>
      <c r="H48" s="7">
        <v>0</v>
      </c>
      <c r="I48" s="7"/>
      <c r="J48" s="7">
        <v>0</v>
      </c>
    </row>
    <row r="49" spans="1:10" ht="23.25" customHeight="1">
      <c r="A49" s="57" t="s">
        <v>151</v>
      </c>
      <c r="B49" s="58">
        <v>3</v>
      </c>
      <c r="D49" s="7">
        <v>5259</v>
      </c>
      <c r="E49" s="7"/>
      <c r="F49" s="7">
        <v>4076</v>
      </c>
      <c r="G49" s="7"/>
      <c r="H49" s="7">
        <v>5259</v>
      </c>
      <c r="I49" s="7"/>
      <c r="J49" s="7">
        <v>4076</v>
      </c>
    </row>
    <row r="50" spans="1:10" ht="23.25" customHeight="1">
      <c r="A50" s="57" t="s">
        <v>106</v>
      </c>
      <c r="B50" s="58">
        <v>3</v>
      </c>
      <c r="D50" s="7">
        <v>0</v>
      </c>
      <c r="E50" s="7"/>
      <c r="F50" s="7">
        <v>0</v>
      </c>
      <c r="G50" s="7"/>
      <c r="H50" s="7">
        <v>0</v>
      </c>
      <c r="I50" s="7"/>
      <c r="J50" s="7">
        <v>20000</v>
      </c>
    </row>
    <row r="51" spans="1:10" ht="23.25" customHeight="1">
      <c r="A51" s="63" t="s">
        <v>136</v>
      </c>
      <c r="B51" s="80"/>
      <c r="C51" s="79"/>
      <c r="D51" s="7">
        <v>9</v>
      </c>
      <c r="E51" s="23"/>
      <c r="F51" s="7">
        <v>895</v>
      </c>
      <c r="G51" s="7"/>
      <c r="H51" s="7">
        <v>0</v>
      </c>
      <c r="I51" s="23"/>
      <c r="J51" s="7">
        <v>799</v>
      </c>
    </row>
    <row r="52" spans="1:10" ht="23.25" customHeight="1">
      <c r="A52" s="62" t="s">
        <v>13</v>
      </c>
      <c r="D52" s="8">
        <f>SUM(D45:D51)</f>
        <v>395490</v>
      </c>
      <c r="E52" s="12"/>
      <c r="F52" s="8">
        <f>SUM(F45:F51)</f>
        <v>392938</v>
      </c>
      <c r="G52" s="12"/>
      <c r="H52" s="8">
        <f>SUM(H45:H51)</f>
        <v>380524</v>
      </c>
      <c r="I52" s="12"/>
      <c r="J52" s="8">
        <f>SUM(J45:J51)</f>
        <v>393082</v>
      </c>
    </row>
    <row r="53" spans="1:10" ht="23.25" customHeight="1">
      <c r="A53" s="61"/>
      <c r="E53" s="59"/>
      <c r="F53" s="2"/>
      <c r="G53" s="2"/>
      <c r="H53" s="2"/>
      <c r="J53" s="59"/>
    </row>
    <row r="54" spans="1:10" ht="23.25" customHeight="1">
      <c r="A54" s="62" t="s">
        <v>23</v>
      </c>
      <c r="E54" s="59"/>
      <c r="F54" s="78"/>
      <c r="G54" s="78"/>
      <c r="H54" s="78"/>
      <c r="J54" s="59"/>
    </row>
    <row r="55" spans="1:10" ht="23.25" customHeight="1">
      <c r="A55" s="63" t="s">
        <v>34</v>
      </c>
      <c r="D55" s="7">
        <v>100769</v>
      </c>
      <c r="E55" s="7"/>
      <c r="F55" s="7">
        <v>105604</v>
      </c>
      <c r="G55" s="7"/>
      <c r="H55" s="7">
        <v>0</v>
      </c>
      <c r="I55" s="7"/>
      <c r="J55" s="7">
        <v>0</v>
      </c>
    </row>
    <row r="56" spans="1:10" ht="23.25" customHeight="1">
      <c r="A56" s="57" t="s">
        <v>99</v>
      </c>
      <c r="B56" s="58">
        <v>3</v>
      </c>
      <c r="D56" s="7">
        <v>7602</v>
      </c>
      <c r="E56" s="7"/>
      <c r="F56" s="7">
        <v>4532</v>
      </c>
      <c r="G56" s="7"/>
      <c r="H56" s="7">
        <v>7602</v>
      </c>
      <c r="I56" s="7"/>
      <c r="J56" s="7">
        <v>4532</v>
      </c>
    </row>
    <row r="57" spans="1:10" ht="23.25" customHeight="1">
      <c r="A57" s="57" t="s">
        <v>109</v>
      </c>
      <c r="B57" s="58">
        <v>7</v>
      </c>
      <c r="D57" s="7">
        <v>2405</v>
      </c>
      <c r="E57" s="7"/>
      <c r="F57" s="7">
        <v>1545</v>
      </c>
      <c r="G57" s="7"/>
      <c r="H57" s="7">
        <v>2405</v>
      </c>
      <c r="I57" s="7"/>
      <c r="J57" s="7">
        <v>1545</v>
      </c>
    </row>
    <row r="58" spans="1:10" ht="23.25" customHeight="1">
      <c r="A58" s="77" t="s">
        <v>152</v>
      </c>
      <c r="B58" s="58">
        <v>6</v>
      </c>
      <c r="D58" s="7">
        <v>18548</v>
      </c>
      <c r="E58" s="7"/>
      <c r="F58" s="7">
        <v>17280</v>
      </c>
      <c r="G58" s="7"/>
      <c r="H58" s="7">
        <v>16839</v>
      </c>
      <c r="I58" s="7"/>
      <c r="J58" s="7">
        <v>15666</v>
      </c>
    </row>
    <row r="59" spans="1:10" ht="23.25" customHeight="1">
      <c r="A59" s="62" t="s">
        <v>36</v>
      </c>
      <c r="D59" s="8">
        <f>SUM(D55:D58)</f>
        <v>129324</v>
      </c>
      <c r="E59" s="59"/>
      <c r="F59" s="8">
        <f>SUM(F55:F58)</f>
        <v>128961</v>
      </c>
      <c r="G59" s="12"/>
      <c r="H59" s="8">
        <f>SUM(H55:H58)</f>
        <v>26846</v>
      </c>
      <c r="I59" s="59"/>
      <c r="J59" s="8">
        <f>SUM(J55:J58)</f>
        <v>21743</v>
      </c>
    </row>
    <row r="60" spans="1:10" ht="23.25" customHeight="1">
      <c r="A60" s="61"/>
      <c r="E60" s="59"/>
      <c r="F60" s="2"/>
      <c r="G60" s="2"/>
      <c r="H60" s="2"/>
      <c r="I60" s="59"/>
      <c r="J60" s="2"/>
    </row>
    <row r="61" spans="1:10" ht="23.25" customHeight="1">
      <c r="A61" s="76" t="s">
        <v>24</v>
      </c>
      <c r="D61" s="9">
        <f>D52+D59</f>
        <v>524814</v>
      </c>
      <c r="E61" s="59"/>
      <c r="F61" s="9">
        <f>F52+F59</f>
        <v>521899</v>
      </c>
      <c r="G61" s="12"/>
      <c r="H61" s="9">
        <f>H52+H59</f>
        <v>407370</v>
      </c>
      <c r="I61" s="59"/>
      <c r="J61" s="9">
        <f>J52+J59</f>
        <v>414825</v>
      </c>
    </row>
    <row r="62" spans="1:10" ht="23.25" customHeight="1">
      <c r="A62" s="76"/>
      <c r="E62" s="59"/>
      <c r="F62" s="2"/>
      <c r="G62" s="2"/>
      <c r="H62" s="2"/>
      <c r="J62" s="59"/>
    </row>
    <row r="63" spans="1:10" ht="23.25" customHeight="1">
      <c r="A63" s="76"/>
      <c r="E63" s="59"/>
      <c r="F63" s="2"/>
      <c r="G63" s="2"/>
      <c r="H63" s="2"/>
      <c r="J63" s="59"/>
    </row>
    <row r="64" spans="1:10" ht="23.25" customHeight="1">
      <c r="E64" s="59"/>
      <c r="F64" s="2"/>
      <c r="G64" s="2"/>
      <c r="H64" s="2"/>
      <c r="J64" s="59"/>
    </row>
    <row r="65" spans="1:10" ht="23.25" customHeight="1">
      <c r="A65" s="61" t="str">
        <f>A33</f>
        <v>บริษัท เทคโนเมดิคัล จำกัด (มหาชน) และบริษัทย่อย</v>
      </c>
      <c r="J65" s="59"/>
    </row>
    <row r="66" spans="1:10" ht="23.25" customHeight="1">
      <c r="A66" s="61" t="s">
        <v>133</v>
      </c>
      <c r="J66" s="59"/>
    </row>
    <row r="67" spans="1:10" ht="23.25" customHeight="1">
      <c r="A67" s="61" t="str">
        <f>A35</f>
        <v>ณ วันที่ 30 มิถุนายน 2567 และวันที่ 31 ธันวาคม 2566</v>
      </c>
      <c r="J67" s="59"/>
    </row>
    <row r="68" spans="1:10" ht="23.25" customHeight="1">
      <c r="J68" s="59"/>
    </row>
    <row r="69" spans="1:10" ht="23.25" customHeight="1">
      <c r="A69" s="75" t="s">
        <v>37</v>
      </c>
      <c r="J69" s="59"/>
    </row>
    <row r="70" spans="1:10" ht="23.25" customHeight="1">
      <c r="A70" s="75"/>
      <c r="J70" s="59"/>
    </row>
    <row r="71" spans="1:10" s="66" customFormat="1" ht="23.25" customHeight="1">
      <c r="A71" s="72"/>
      <c r="B71" s="70"/>
      <c r="C71" s="70"/>
      <c r="D71" s="154" t="s">
        <v>76</v>
      </c>
      <c r="E71" s="154"/>
      <c r="F71" s="154"/>
      <c r="G71" s="154"/>
      <c r="H71" s="154"/>
      <c r="I71" s="154"/>
      <c r="J71" s="154"/>
    </row>
    <row r="72" spans="1:10" s="66" customFormat="1" ht="23.25" customHeight="1">
      <c r="A72" s="72"/>
      <c r="C72" s="70"/>
      <c r="D72" s="155" t="s">
        <v>87</v>
      </c>
      <c r="E72" s="155"/>
      <c r="F72" s="155"/>
      <c r="G72" s="69"/>
      <c r="H72" s="154" t="s">
        <v>88</v>
      </c>
      <c r="I72" s="156"/>
      <c r="J72" s="156"/>
    </row>
    <row r="73" spans="1:10" s="66" customFormat="1" ht="23.25" customHeight="1">
      <c r="A73" s="72"/>
      <c r="C73" s="70"/>
      <c r="D73" s="73" t="str">
        <f>+D41</f>
        <v>30 มิถุนายน 2567</v>
      </c>
      <c r="E73" s="68"/>
      <c r="F73" s="73" t="str">
        <f>+F41</f>
        <v>31 ธันวาคม 2566</v>
      </c>
      <c r="G73" s="69"/>
      <c r="H73" s="73" t="str">
        <f>+H41</f>
        <v>30 มิถุนายน 2567</v>
      </c>
      <c r="I73" s="68"/>
      <c r="J73" s="73" t="str">
        <f>+J41</f>
        <v>31 ธันวาคม 2566</v>
      </c>
    </row>
    <row r="74" spans="1:10" s="66" customFormat="1" ht="23.25" customHeight="1">
      <c r="A74" s="72"/>
      <c r="B74" s="71"/>
      <c r="C74" s="70"/>
      <c r="D74" s="4" t="s">
        <v>77</v>
      </c>
      <c r="E74" s="68"/>
      <c r="F74" s="68" t="s">
        <v>79</v>
      </c>
      <c r="G74" s="69"/>
      <c r="H74" s="4" t="s">
        <v>77</v>
      </c>
      <c r="I74" s="68"/>
      <c r="J74" s="71" t="s">
        <v>79</v>
      </c>
    </row>
    <row r="75" spans="1:10" s="66" customFormat="1" ht="23.25" customHeight="1">
      <c r="A75" s="72"/>
      <c r="B75" s="71"/>
      <c r="C75" s="70"/>
      <c r="D75" s="26" t="s">
        <v>78</v>
      </c>
      <c r="E75" s="68"/>
      <c r="F75" s="67"/>
      <c r="G75" s="69"/>
      <c r="H75" s="26" t="s">
        <v>78</v>
      </c>
      <c r="I75" s="68"/>
      <c r="J75" s="67"/>
    </row>
    <row r="76" spans="1:10" ht="23.25" customHeight="1">
      <c r="A76" s="61" t="s">
        <v>9</v>
      </c>
      <c r="E76" s="59"/>
      <c r="F76" s="2"/>
      <c r="G76" s="2"/>
      <c r="H76" s="2"/>
      <c r="J76" s="59"/>
    </row>
    <row r="77" spans="1:10" ht="23.25" customHeight="1">
      <c r="A77" s="63" t="s">
        <v>25</v>
      </c>
      <c r="D77" s="5"/>
      <c r="E77" s="65"/>
      <c r="F77" s="5"/>
      <c r="G77" s="5"/>
      <c r="H77" s="5"/>
      <c r="J77" s="59"/>
    </row>
    <row r="78" spans="1:10" ht="23.25" customHeight="1" thickBot="1">
      <c r="A78" s="63" t="s">
        <v>125</v>
      </c>
      <c r="D78" s="10">
        <v>205333</v>
      </c>
      <c r="E78" s="65"/>
      <c r="F78" s="10">
        <v>205333</v>
      </c>
      <c r="G78" s="5"/>
      <c r="H78" s="10">
        <v>205333</v>
      </c>
      <c r="J78" s="10">
        <v>205333</v>
      </c>
    </row>
    <row r="79" spans="1:10" ht="23.25" customHeight="1" thickTop="1">
      <c r="A79" s="63" t="s">
        <v>26</v>
      </c>
      <c r="C79" s="60"/>
      <c r="E79" s="2"/>
      <c r="F79" s="2"/>
      <c r="G79" s="2"/>
      <c r="H79" s="2"/>
      <c r="I79" s="2"/>
      <c r="J79" s="2"/>
    </row>
    <row r="80" spans="1:10" ht="23.25" customHeight="1">
      <c r="A80" s="57" t="s">
        <v>72</v>
      </c>
      <c r="C80" s="60"/>
      <c r="D80" s="7">
        <v>154000</v>
      </c>
      <c r="E80" s="7"/>
      <c r="F80" s="7">
        <v>154000</v>
      </c>
      <c r="G80" s="7"/>
      <c r="H80" s="7">
        <v>154000</v>
      </c>
      <c r="I80" s="7"/>
      <c r="J80" s="7">
        <v>154000</v>
      </c>
    </row>
    <row r="81" spans="1:10" ht="23.25" customHeight="1">
      <c r="A81" s="63" t="s">
        <v>66</v>
      </c>
      <c r="C81" s="60"/>
      <c r="D81" s="7">
        <v>184035</v>
      </c>
      <c r="E81" s="7"/>
      <c r="F81" s="7">
        <v>184035</v>
      </c>
      <c r="G81" s="7"/>
      <c r="H81" s="7">
        <v>184035</v>
      </c>
      <c r="I81" s="7"/>
      <c r="J81" s="7">
        <v>184035</v>
      </c>
    </row>
    <row r="82" spans="1:10" ht="23.25" customHeight="1">
      <c r="A82" s="63" t="s">
        <v>21</v>
      </c>
      <c r="C82" s="60"/>
      <c r="D82" s="7"/>
      <c r="E82" s="7"/>
      <c r="F82" s="7"/>
      <c r="G82" s="7"/>
      <c r="H82" s="7"/>
      <c r="I82" s="7"/>
      <c r="J82" s="7"/>
    </row>
    <row r="83" spans="1:10" ht="23.25" customHeight="1">
      <c r="A83" s="64" t="s">
        <v>62</v>
      </c>
      <c r="C83" s="60"/>
      <c r="D83" s="7">
        <v>17640</v>
      </c>
      <c r="E83" s="7"/>
      <c r="F83" s="7">
        <v>17640</v>
      </c>
      <c r="G83" s="7"/>
      <c r="H83" s="7">
        <v>17640</v>
      </c>
      <c r="I83" s="7"/>
      <c r="J83" s="7">
        <v>17640</v>
      </c>
    </row>
    <row r="84" spans="1:10" ht="22.85" customHeight="1">
      <c r="A84" s="64" t="s">
        <v>39</v>
      </c>
      <c r="C84" s="60"/>
      <c r="D84" s="7">
        <v>32988</v>
      </c>
      <c r="E84" s="7"/>
      <c r="F84" s="7">
        <v>56025</v>
      </c>
      <c r="G84" s="7"/>
      <c r="H84" s="7">
        <v>114583</v>
      </c>
      <c r="I84" s="7"/>
      <c r="J84" s="7">
        <v>124527</v>
      </c>
    </row>
    <row r="85" spans="1:10" ht="23.25" hidden="1" customHeight="1">
      <c r="A85" s="57" t="s">
        <v>115</v>
      </c>
      <c r="C85" s="60"/>
      <c r="D85" s="7"/>
      <c r="E85" s="7"/>
      <c r="F85" s="7"/>
      <c r="G85" s="7"/>
      <c r="H85" s="7"/>
      <c r="I85" s="7"/>
      <c r="J85" s="7"/>
    </row>
    <row r="86" spans="1:10" ht="23.25" hidden="1" customHeight="1">
      <c r="A86" s="63" t="s">
        <v>116</v>
      </c>
      <c r="B86" s="58">
        <v>1</v>
      </c>
      <c r="C86" s="60"/>
      <c r="D86" s="7"/>
      <c r="E86" s="7"/>
      <c r="F86" s="7">
        <v>0</v>
      </c>
      <c r="G86" s="7"/>
      <c r="H86" s="7"/>
      <c r="I86" s="7"/>
      <c r="J86" s="7">
        <v>0</v>
      </c>
    </row>
    <row r="87" spans="1:10" ht="23.25" customHeight="1">
      <c r="A87" s="63" t="s">
        <v>126</v>
      </c>
      <c r="C87" s="60"/>
      <c r="D87" s="45">
        <f>SUM(D80:D86)</f>
        <v>388663</v>
      </c>
      <c r="E87" s="2"/>
      <c r="F87" s="45">
        <f>SUM(F80:F86)</f>
        <v>411700</v>
      </c>
      <c r="G87" s="12"/>
      <c r="H87" s="45">
        <f>SUM(H80:H86)</f>
        <v>470258</v>
      </c>
      <c r="I87" s="2"/>
      <c r="J87" s="45">
        <f>SUM(J80:J86)</f>
        <v>480202</v>
      </c>
    </row>
    <row r="88" spans="1:10" ht="23.25" customHeight="1">
      <c r="A88" s="63" t="s">
        <v>97</v>
      </c>
      <c r="C88" s="60"/>
      <c r="D88" s="9">
        <v>46255</v>
      </c>
      <c r="E88" s="2"/>
      <c r="F88" s="12">
        <v>49738</v>
      </c>
      <c r="G88" s="12"/>
      <c r="H88" s="9">
        <v>0</v>
      </c>
      <c r="I88" s="2"/>
      <c r="J88" s="9">
        <v>0</v>
      </c>
    </row>
    <row r="89" spans="1:10" ht="23.25" customHeight="1">
      <c r="A89" s="62" t="s">
        <v>19</v>
      </c>
      <c r="C89" s="60"/>
      <c r="D89" s="19">
        <f>SUM(D87:D88)</f>
        <v>434918</v>
      </c>
      <c r="E89" s="2"/>
      <c r="F89" s="19">
        <f>SUM(F87:F88)</f>
        <v>461438</v>
      </c>
      <c r="G89" s="2"/>
      <c r="H89" s="19">
        <f>SUM(H87:H88)</f>
        <v>470258</v>
      </c>
      <c r="I89" s="2"/>
      <c r="J89" s="19">
        <f>SUM(J87:J88)</f>
        <v>480202</v>
      </c>
    </row>
    <row r="90" spans="1:10" ht="23.25" customHeight="1">
      <c r="A90" s="62"/>
      <c r="C90" s="60"/>
      <c r="E90" s="2"/>
      <c r="F90" s="2"/>
      <c r="G90" s="2"/>
      <c r="H90" s="2"/>
      <c r="I90" s="2"/>
      <c r="J90" s="2"/>
    </row>
    <row r="91" spans="1:10" ht="23.25" customHeight="1" thickBot="1">
      <c r="A91" s="61" t="s">
        <v>10</v>
      </c>
      <c r="C91" s="60"/>
      <c r="D91" s="10">
        <f>D61+D89</f>
        <v>959732</v>
      </c>
      <c r="E91" s="11"/>
      <c r="F91" s="10">
        <f>F61+F89</f>
        <v>983337</v>
      </c>
      <c r="G91" s="12"/>
      <c r="H91" s="10">
        <f>H61+H89</f>
        <v>877628</v>
      </c>
      <c r="I91" s="11"/>
      <c r="J91" s="10">
        <f>J61+J89</f>
        <v>895027</v>
      </c>
    </row>
    <row r="92" spans="1:10" ht="23.25" customHeight="1" thickTop="1">
      <c r="A92" s="61"/>
      <c r="C92" s="60"/>
      <c r="E92" s="59"/>
      <c r="F92" s="2"/>
      <c r="G92" s="2"/>
      <c r="H92" s="2"/>
      <c r="I92" s="44"/>
      <c r="J92" s="43"/>
    </row>
    <row r="93" spans="1:10" ht="23.25" customHeight="1">
      <c r="A93" s="57" t="str">
        <f>A32</f>
        <v>หมายเหตุประกอบงบการเงินแบบย่อเป็นส่วนหนึ่งของงบการเงินนี้</v>
      </c>
      <c r="C93" s="60"/>
      <c r="E93" s="59"/>
      <c r="I93" s="44"/>
      <c r="J93" s="43"/>
    </row>
    <row r="94" spans="1:10" ht="23.25" customHeight="1">
      <c r="C94" s="60"/>
      <c r="E94" s="59"/>
      <c r="I94" s="44"/>
      <c r="J94" s="43"/>
    </row>
  </sheetData>
  <mergeCells count="9">
    <mergeCell ref="D71:J71"/>
    <mergeCell ref="D72:F72"/>
    <mergeCell ref="H72:J72"/>
    <mergeCell ref="D7:J7"/>
    <mergeCell ref="D8:F8"/>
    <mergeCell ref="H8:J8"/>
    <mergeCell ref="H40:J40"/>
    <mergeCell ref="D39:J39"/>
    <mergeCell ref="D40:F40"/>
  </mergeCells>
  <pageMargins left="0.55118110236220474" right="0.31496062992125984" top="0.9055118110236221" bottom="0.39370078740157483" header="0.39370078740157483" footer="0.39370078740157483"/>
  <pageSetup paperSize="9" scale="76" firstPageNumber="2" orientation="portrait" useFirstPageNumber="1" r:id="rId1"/>
  <headerFooter alignWithMargins="0">
    <oddFooter>&amp;R&amp;"Angsana New,Regular"&amp;15&amp;P</oddFooter>
  </headerFooter>
  <rowBreaks count="2" manualBreakCount="2">
    <brk id="32" max="16383" man="1"/>
    <brk id="64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ECAF-029C-492D-9498-63FAFE316D5F}">
  <sheetPr>
    <tabColor rgb="FFFFFF00"/>
  </sheetPr>
  <dimension ref="A1:J119"/>
  <sheetViews>
    <sheetView view="pageBreakPreview" zoomScale="120" zoomScaleSheetLayoutView="120" workbookViewId="0">
      <selection activeCell="A5" sqref="A5"/>
    </sheetView>
  </sheetViews>
  <sheetFormatPr defaultColWidth="9" defaultRowHeight="24" customHeight="1"/>
  <cols>
    <col min="1" max="1" width="53.25" style="57" customWidth="1"/>
    <col min="2" max="2" width="10.84765625" style="57" customWidth="1"/>
    <col min="3" max="3" width="3.09765625" style="57" customWidth="1"/>
    <col min="4" max="4" width="15.34765625" style="57" customWidth="1"/>
    <col min="5" max="5" width="2" style="57" customWidth="1"/>
    <col min="6" max="6" width="15.34765625" style="2" customWidth="1"/>
    <col min="7" max="7" width="2" style="57" customWidth="1"/>
    <col min="8" max="8" width="15.34765625" style="57" customWidth="1"/>
    <col min="9" max="9" width="2" style="57" customWidth="1"/>
    <col min="10" max="10" width="15.34765625" style="57" customWidth="1"/>
    <col min="11" max="16384" width="9" style="57"/>
  </cols>
  <sheetData>
    <row r="1" spans="1:10" ht="24" customHeight="1">
      <c r="A1" s="91" t="str">
        <f>+T_SOFP!A1</f>
        <v>บริษัท เทคโนเมดิคัล จำกัด (มหาชน) และบริษัทย่อย</v>
      </c>
      <c r="B1" s="90"/>
      <c r="C1" s="90"/>
      <c r="D1" s="90"/>
      <c r="E1" s="90"/>
      <c r="J1" s="92" t="s">
        <v>77</v>
      </c>
    </row>
    <row r="2" spans="1:10" ht="24" customHeight="1">
      <c r="A2" s="91" t="s">
        <v>64</v>
      </c>
      <c r="B2" s="90"/>
      <c r="C2" s="90"/>
      <c r="D2" s="90"/>
      <c r="E2" s="90"/>
      <c r="J2" s="92" t="s">
        <v>78</v>
      </c>
    </row>
    <row r="3" spans="1:10" ht="24" customHeight="1">
      <c r="A3" s="91" t="s">
        <v>165</v>
      </c>
      <c r="B3" s="90"/>
      <c r="C3" s="90"/>
      <c r="D3" s="90"/>
      <c r="E3" s="90"/>
      <c r="F3" s="6"/>
    </row>
    <row r="4" spans="1:10" ht="24" customHeight="1">
      <c r="A4" s="91"/>
      <c r="B4" s="90"/>
      <c r="C4" s="90"/>
      <c r="D4" s="90"/>
      <c r="E4" s="90"/>
      <c r="F4" s="6"/>
    </row>
    <row r="5" spans="1:10" s="97" customFormat="1" ht="24" customHeight="1">
      <c r="A5" s="89"/>
      <c r="B5" s="87"/>
      <c r="C5" s="87"/>
      <c r="D5" s="157" t="s">
        <v>76</v>
      </c>
      <c r="E5" s="157"/>
      <c r="F5" s="157"/>
      <c r="G5" s="157"/>
      <c r="H5" s="157"/>
      <c r="I5" s="157"/>
      <c r="J5" s="157"/>
    </row>
    <row r="6" spans="1:10" s="97" customFormat="1" ht="24" customHeight="1">
      <c r="A6" s="89"/>
      <c r="B6" s="87"/>
      <c r="C6" s="87"/>
      <c r="D6" s="158" t="s">
        <v>87</v>
      </c>
      <c r="E6" s="158"/>
      <c r="F6" s="158"/>
      <c r="G6" s="86"/>
      <c r="H6" s="159" t="s">
        <v>88</v>
      </c>
      <c r="I6" s="158"/>
      <c r="J6" s="158"/>
    </row>
    <row r="7" spans="1:10" s="97" customFormat="1" ht="24" customHeight="1">
      <c r="A7" s="89"/>
      <c r="B7" s="88" t="s">
        <v>5</v>
      </c>
      <c r="C7" s="87"/>
      <c r="D7" s="84">
        <v>2567</v>
      </c>
      <c r="E7" s="85"/>
      <c r="F7" s="84">
        <v>2566</v>
      </c>
      <c r="G7" s="86"/>
      <c r="H7" s="84">
        <f>D7</f>
        <v>2567</v>
      </c>
      <c r="I7" s="85"/>
      <c r="J7" s="84">
        <f>F7</f>
        <v>2566</v>
      </c>
    </row>
    <row r="8" spans="1:10" ht="24" customHeight="1">
      <c r="A8" s="61" t="s">
        <v>6</v>
      </c>
      <c r="B8" s="58"/>
      <c r="C8" s="58"/>
      <c r="D8" s="58"/>
      <c r="E8" s="58"/>
      <c r="F8" s="3"/>
      <c r="G8" s="3"/>
    </row>
    <row r="9" spans="1:10" ht="24" customHeight="1">
      <c r="A9" s="63" t="s">
        <v>38</v>
      </c>
      <c r="B9" s="58">
        <v>3</v>
      </c>
      <c r="C9" s="58"/>
      <c r="D9" s="7">
        <v>166569</v>
      </c>
      <c r="E9" s="58"/>
      <c r="F9" s="7">
        <v>168012</v>
      </c>
      <c r="G9" s="12"/>
      <c r="H9" s="7">
        <v>165933</v>
      </c>
      <c r="I9" s="58"/>
      <c r="J9" s="7">
        <v>166851</v>
      </c>
    </row>
    <row r="10" spans="1:10" ht="24" customHeight="1">
      <c r="A10" s="63" t="s">
        <v>128</v>
      </c>
      <c r="B10" s="58">
        <v>3</v>
      </c>
      <c r="C10" s="58"/>
      <c r="D10" s="7">
        <v>3228</v>
      </c>
      <c r="E10" s="58"/>
      <c r="F10" s="7">
        <v>2004</v>
      </c>
      <c r="G10" s="12"/>
      <c r="H10" s="7">
        <v>0</v>
      </c>
      <c r="I10" s="58"/>
      <c r="J10" s="7">
        <v>0</v>
      </c>
    </row>
    <row r="11" spans="1:10" ht="24" customHeight="1">
      <c r="A11" s="63" t="s">
        <v>14</v>
      </c>
      <c r="B11" s="58">
        <v>3</v>
      </c>
      <c r="C11" s="58"/>
      <c r="D11" s="7">
        <v>271</v>
      </c>
      <c r="E11" s="58"/>
      <c r="F11" s="7">
        <v>201</v>
      </c>
      <c r="G11" s="12"/>
      <c r="H11" s="7">
        <v>206</v>
      </c>
      <c r="I11" s="58"/>
      <c r="J11" s="7">
        <v>227</v>
      </c>
    </row>
    <row r="12" spans="1:10" ht="24" customHeight="1">
      <c r="A12" s="61" t="s">
        <v>16</v>
      </c>
      <c r="B12" s="58"/>
      <c r="C12" s="58"/>
      <c r="D12" s="8">
        <f>SUM(D9:D11)</f>
        <v>170068</v>
      </c>
      <c r="E12" s="58"/>
      <c r="F12" s="8">
        <f>SUM(F9:F11)</f>
        <v>170217</v>
      </c>
      <c r="G12" s="12"/>
      <c r="H12" s="8">
        <f>SUM(H9:H11)</f>
        <v>166139</v>
      </c>
      <c r="I12" s="58"/>
      <c r="J12" s="8">
        <f>SUM(J9:J11)</f>
        <v>167078</v>
      </c>
    </row>
    <row r="13" spans="1:10" ht="24" customHeight="1">
      <c r="A13" s="96"/>
      <c r="B13" s="58"/>
      <c r="C13" s="58"/>
      <c r="D13" s="3"/>
      <c r="E13" s="58"/>
      <c r="F13" s="3"/>
      <c r="G13" s="3"/>
      <c r="H13" s="3"/>
      <c r="I13" s="58"/>
      <c r="J13" s="3"/>
    </row>
    <row r="14" spans="1:10" ht="24" customHeight="1">
      <c r="A14" s="61" t="s">
        <v>7</v>
      </c>
      <c r="B14" s="96"/>
      <c r="C14" s="58"/>
      <c r="D14" s="3"/>
      <c r="E14" s="58"/>
      <c r="F14" s="3"/>
      <c r="G14" s="3"/>
      <c r="H14" s="3"/>
      <c r="I14" s="58"/>
      <c r="J14" s="3"/>
    </row>
    <row r="15" spans="1:10" ht="24" customHeight="1">
      <c r="A15" s="63" t="s">
        <v>35</v>
      </c>
      <c r="B15" s="58"/>
      <c r="C15" s="58"/>
      <c r="D15" s="7">
        <v>110686</v>
      </c>
      <c r="E15" s="58"/>
      <c r="F15" s="7">
        <v>107581</v>
      </c>
      <c r="G15" s="12"/>
      <c r="H15" s="7">
        <v>110654</v>
      </c>
      <c r="I15" s="58"/>
      <c r="J15" s="7">
        <v>107351</v>
      </c>
    </row>
    <row r="16" spans="1:10" ht="24" customHeight="1">
      <c r="A16" s="63" t="s">
        <v>129</v>
      </c>
      <c r="B16" s="58"/>
      <c r="C16" s="58"/>
      <c r="D16" s="7">
        <v>5876</v>
      </c>
      <c r="E16" s="58"/>
      <c r="F16" s="7">
        <v>6327</v>
      </c>
      <c r="G16" s="12"/>
      <c r="H16" s="7">
        <v>0</v>
      </c>
      <c r="I16" s="58"/>
      <c r="J16" s="7">
        <v>0</v>
      </c>
    </row>
    <row r="17" spans="1:10" ht="24" customHeight="1">
      <c r="A17" s="63" t="s">
        <v>69</v>
      </c>
      <c r="B17" s="58"/>
      <c r="C17" s="58"/>
      <c r="D17" s="7">
        <v>23136</v>
      </c>
      <c r="E17" s="58"/>
      <c r="F17" s="7">
        <v>21422</v>
      </c>
      <c r="G17" s="12"/>
      <c r="H17" s="7">
        <v>23130</v>
      </c>
      <c r="I17" s="58"/>
      <c r="J17" s="7">
        <v>21803</v>
      </c>
    </row>
    <row r="18" spans="1:10" ht="24" customHeight="1">
      <c r="A18" s="63" t="s">
        <v>27</v>
      </c>
      <c r="B18" s="58">
        <v>3</v>
      </c>
      <c r="C18" s="58"/>
      <c r="D18" s="7">
        <v>32548</v>
      </c>
      <c r="E18" s="58"/>
      <c r="F18" s="7">
        <v>27854</v>
      </c>
      <c r="G18" s="12"/>
      <c r="H18" s="7">
        <v>28289</v>
      </c>
      <c r="I18" s="58"/>
      <c r="J18" s="7">
        <v>24558</v>
      </c>
    </row>
    <row r="19" spans="1:10" ht="24" customHeight="1">
      <c r="A19" s="63" t="s">
        <v>171</v>
      </c>
      <c r="B19" s="58"/>
      <c r="C19" s="58"/>
      <c r="D19" s="7">
        <v>1088</v>
      </c>
      <c r="E19" s="58"/>
      <c r="F19" s="7">
        <v>566</v>
      </c>
      <c r="G19" s="12"/>
      <c r="H19" s="7">
        <v>1088</v>
      </c>
      <c r="I19" s="58"/>
      <c r="J19" s="7">
        <v>566</v>
      </c>
    </row>
    <row r="20" spans="1:10" ht="24" customHeight="1">
      <c r="A20" s="61" t="s">
        <v>15</v>
      </c>
      <c r="B20" s="58"/>
      <c r="C20" s="58"/>
      <c r="D20" s="8">
        <f>SUM(D15:D19)</f>
        <v>173334</v>
      </c>
      <c r="E20" s="58"/>
      <c r="F20" s="8">
        <f>SUM(F15:F19)</f>
        <v>163750</v>
      </c>
      <c r="G20" s="12"/>
      <c r="H20" s="8">
        <f>SUM(H15:H19)</f>
        <v>163161</v>
      </c>
      <c r="I20" s="58"/>
      <c r="J20" s="8">
        <f>SUM(J15:J19)</f>
        <v>154278</v>
      </c>
    </row>
    <row r="21" spans="1:10" ht="24" customHeight="1">
      <c r="A21" s="95"/>
      <c r="B21" s="58"/>
      <c r="C21" s="58"/>
      <c r="D21" s="3"/>
      <c r="E21" s="58"/>
      <c r="F21" s="3"/>
      <c r="G21" s="3"/>
      <c r="H21" s="3"/>
      <c r="I21" s="58"/>
      <c r="J21" s="3"/>
    </row>
    <row r="22" spans="1:10" ht="24" customHeight="1">
      <c r="A22" s="62" t="s">
        <v>144</v>
      </c>
      <c r="B22" s="58"/>
      <c r="C22" s="58"/>
      <c r="D22" s="12">
        <f>+D12-D20</f>
        <v>-3266</v>
      </c>
      <c r="E22" s="58"/>
      <c r="F22" s="12">
        <f>+F12-F20</f>
        <v>6467</v>
      </c>
      <c r="G22" s="12"/>
      <c r="H22" s="12">
        <f>+H12-H20</f>
        <v>2978</v>
      </c>
      <c r="I22" s="58"/>
      <c r="J22" s="12">
        <f>+J12-J20</f>
        <v>12800</v>
      </c>
    </row>
    <row r="23" spans="1:10" ht="24" customHeight="1">
      <c r="A23" s="95"/>
      <c r="B23" s="58"/>
      <c r="C23" s="58"/>
      <c r="D23" s="3"/>
      <c r="E23" s="58"/>
      <c r="F23" s="3"/>
      <c r="G23" s="3"/>
      <c r="H23" s="3"/>
      <c r="I23" s="58"/>
      <c r="J23" s="3"/>
    </row>
    <row r="24" spans="1:10" ht="24" customHeight="1">
      <c r="A24" s="62" t="s">
        <v>28</v>
      </c>
      <c r="B24" s="58">
        <v>3</v>
      </c>
      <c r="C24" s="58"/>
      <c r="D24" s="12">
        <v>4693</v>
      </c>
      <c r="E24" s="58"/>
      <c r="F24" s="12">
        <v>3529</v>
      </c>
      <c r="G24" s="12"/>
      <c r="H24" s="12">
        <v>3126</v>
      </c>
      <c r="I24" s="58"/>
      <c r="J24" s="12">
        <v>2458</v>
      </c>
    </row>
    <row r="25" spans="1:10" ht="24" customHeight="1">
      <c r="A25" s="63"/>
      <c r="B25" s="58"/>
      <c r="C25" s="58"/>
      <c r="D25" s="12"/>
      <c r="E25" s="58"/>
      <c r="F25" s="12"/>
      <c r="G25" s="12"/>
      <c r="H25" s="12"/>
      <c r="I25" s="58"/>
      <c r="J25" s="12"/>
    </row>
    <row r="26" spans="1:10" s="98" customFormat="1" ht="24" customHeight="1">
      <c r="A26" s="62" t="s">
        <v>130</v>
      </c>
      <c r="B26" s="58"/>
      <c r="C26" s="58"/>
      <c r="D26" s="9">
        <v>583</v>
      </c>
      <c r="E26" s="58"/>
      <c r="F26" s="9">
        <v>-76</v>
      </c>
      <c r="G26" s="12"/>
      <c r="H26" s="9">
        <v>392</v>
      </c>
      <c r="I26" s="58"/>
      <c r="J26" s="9">
        <v>-76</v>
      </c>
    </row>
    <row r="27" spans="1:10" ht="24" customHeight="1">
      <c r="A27" s="63"/>
      <c r="B27" s="58"/>
      <c r="C27" s="58"/>
      <c r="D27" s="12"/>
      <c r="E27" s="58"/>
      <c r="F27" s="12"/>
      <c r="G27" s="12"/>
      <c r="H27" s="12"/>
      <c r="I27" s="58"/>
      <c r="J27" s="12"/>
    </row>
    <row r="28" spans="1:10" ht="24" customHeight="1">
      <c r="A28" s="62" t="s">
        <v>139</v>
      </c>
      <c r="B28" s="58"/>
      <c r="C28" s="58"/>
      <c r="D28" s="7">
        <f>+D22-D24-D26</f>
        <v>-8542</v>
      </c>
      <c r="E28" s="58"/>
      <c r="F28" s="7">
        <f>+F22-F24-F26</f>
        <v>3014</v>
      </c>
      <c r="G28" s="12"/>
      <c r="H28" s="7">
        <f>+H22-H24-H26</f>
        <v>-540</v>
      </c>
      <c r="I28" s="58"/>
      <c r="J28" s="7">
        <v>10418</v>
      </c>
    </row>
    <row r="29" spans="1:10" ht="24" customHeight="1">
      <c r="A29" s="95"/>
      <c r="B29" s="58"/>
      <c r="C29" s="58"/>
      <c r="D29" s="7"/>
      <c r="E29" s="58"/>
      <c r="F29" s="7"/>
      <c r="G29" s="12"/>
      <c r="H29" s="7"/>
      <c r="I29" s="58"/>
      <c r="J29" s="7"/>
    </row>
    <row r="30" spans="1:10" ht="24" customHeight="1">
      <c r="A30" s="62" t="s">
        <v>58</v>
      </c>
      <c r="B30" s="58">
        <v>7</v>
      </c>
      <c r="C30" s="58"/>
      <c r="D30" s="9">
        <v>259</v>
      </c>
      <c r="E30" s="58"/>
      <c r="F30" s="9">
        <v>4048</v>
      </c>
      <c r="G30" s="12"/>
      <c r="H30" s="9">
        <v>207</v>
      </c>
      <c r="I30" s="58"/>
      <c r="J30" s="9">
        <v>3927</v>
      </c>
    </row>
    <row r="31" spans="1:10" ht="24" customHeight="1">
      <c r="A31" s="95"/>
      <c r="B31" s="79"/>
      <c r="D31" s="3"/>
      <c r="F31" s="3"/>
      <c r="G31" s="3"/>
      <c r="H31" s="3"/>
      <c r="J31" s="3"/>
    </row>
    <row r="32" spans="1:10" ht="24" customHeight="1">
      <c r="A32" s="61" t="s">
        <v>140</v>
      </c>
      <c r="D32" s="12">
        <f>D28-D30</f>
        <v>-8801</v>
      </c>
      <c r="F32" s="12">
        <f>F28-F30</f>
        <v>-1034</v>
      </c>
      <c r="G32" s="3"/>
      <c r="H32" s="12">
        <f>H28-H30</f>
        <v>-747</v>
      </c>
      <c r="J32" s="12">
        <f>J28-J30</f>
        <v>6491</v>
      </c>
    </row>
    <row r="33" spans="1:10" ht="24" customHeight="1">
      <c r="A33" s="95"/>
      <c r="D33" s="3"/>
      <c r="F33" s="3"/>
      <c r="G33" s="3"/>
      <c r="H33" s="3"/>
      <c r="J33" s="3"/>
    </row>
    <row r="34" spans="1:10" ht="24" customHeight="1">
      <c r="A34" s="61" t="s">
        <v>142</v>
      </c>
      <c r="B34" s="58"/>
      <c r="D34" s="17">
        <v>0</v>
      </c>
      <c r="F34" s="20">
        <v>0</v>
      </c>
      <c r="G34" s="2"/>
      <c r="H34" s="17">
        <v>0</v>
      </c>
      <c r="J34" s="9">
        <v>0</v>
      </c>
    </row>
    <row r="35" spans="1:10" s="66" customFormat="1" ht="24" customHeight="1">
      <c r="A35" s="94"/>
      <c r="D35" s="15"/>
      <c r="E35" s="16"/>
      <c r="F35" s="15"/>
      <c r="G35" s="3"/>
      <c r="H35" s="15"/>
      <c r="I35" s="16"/>
      <c r="J35" s="15"/>
    </row>
    <row r="36" spans="1:10" s="66" customFormat="1" ht="24" customHeight="1" thickBot="1">
      <c r="A36" s="82" t="s">
        <v>127</v>
      </c>
      <c r="D36" s="18">
        <f>SUM(D32:D35)</f>
        <v>-8801</v>
      </c>
      <c r="E36" s="16"/>
      <c r="F36" s="18">
        <f>SUM(F32:F35)</f>
        <v>-1034</v>
      </c>
      <c r="G36" s="3"/>
      <c r="H36" s="18">
        <f>SUM(H32:H35)</f>
        <v>-747</v>
      </c>
      <c r="I36" s="16"/>
      <c r="J36" s="18">
        <f>SUM(J32:J35)</f>
        <v>6491</v>
      </c>
    </row>
    <row r="37" spans="1:10" s="66" customFormat="1" ht="24" customHeight="1" thickTop="1">
      <c r="A37" s="93"/>
      <c r="D37" s="15"/>
      <c r="E37" s="16"/>
      <c r="F37" s="15"/>
      <c r="G37" s="3"/>
      <c r="H37" s="15"/>
      <c r="I37" s="16"/>
      <c r="J37" s="15"/>
    </row>
    <row r="38" spans="1:10" ht="24" customHeight="1">
      <c r="G38" s="3"/>
    </row>
    <row r="39" spans="1:10" ht="24" customHeight="1">
      <c r="A39" s="91" t="str">
        <f>A1</f>
        <v>บริษัท เทคโนเมดิคัล จำกัด (มหาชน) และบริษัทย่อย</v>
      </c>
      <c r="B39" s="90"/>
      <c r="C39" s="90"/>
      <c r="D39" s="90"/>
      <c r="E39" s="90"/>
      <c r="J39" s="92" t="s">
        <v>77</v>
      </c>
    </row>
    <row r="40" spans="1:10" ht="24" customHeight="1">
      <c r="A40" s="91" t="s">
        <v>112</v>
      </c>
      <c r="B40" s="90"/>
      <c r="C40" s="90"/>
      <c r="D40" s="90"/>
      <c r="E40" s="90"/>
      <c r="J40" s="92" t="s">
        <v>78</v>
      </c>
    </row>
    <row r="41" spans="1:10" ht="24" customHeight="1">
      <c r="A41" s="91" t="s">
        <v>165</v>
      </c>
      <c r="B41" s="90"/>
      <c r="C41" s="90"/>
      <c r="D41" s="90"/>
      <c r="E41" s="90"/>
      <c r="F41" s="6"/>
    </row>
    <row r="42" spans="1:10" ht="24" customHeight="1">
      <c r="A42" s="91"/>
      <c r="B42" s="90"/>
      <c r="C42" s="90"/>
      <c r="D42" s="90"/>
      <c r="E42" s="90"/>
      <c r="F42" s="6"/>
    </row>
    <row r="43" spans="1:10" s="97" customFormat="1" ht="24" customHeight="1">
      <c r="A43" s="89"/>
      <c r="B43" s="87"/>
      <c r="C43" s="87"/>
      <c r="D43" s="157" t="s">
        <v>76</v>
      </c>
      <c r="E43" s="157"/>
      <c r="F43" s="157"/>
      <c r="G43" s="157"/>
      <c r="H43" s="157"/>
      <c r="I43" s="157"/>
      <c r="J43" s="157"/>
    </row>
    <row r="44" spans="1:10" s="97" customFormat="1" ht="24" customHeight="1">
      <c r="A44" s="89"/>
      <c r="B44" s="87"/>
      <c r="C44" s="87"/>
      <c r="D44" s="158" t="s">
        <v>87</v>
      </c>
      <c r="E44" s="158"/>
      <c r="F44" s="158"/>
      <c r="G44" s="86"/>
      <c r="H44" s="159" t="s">
        <v>88</v>
      </c>
      <c r="I44" s="158"/>
      <c r="J44" s="158"/>
    </row>
    <row r="45" spans="1:10" s="97" customFormat="1" ht="24" customHeight="1">
      <c r="A45" s="89"/>
      <c r="B45" s="88" t="s">
        <v>5</v>
      </c>
      <c r="C45" s="87"/>
      <c r="D45" s="84">
        <f>D7</f>
        <v>2567</v>
      </c>
      <c r="E45" s="85"/>
      <c r="F45" s="84">
        <f>F7</f>
        <v>2566</v>
      </c>
      <c r="G45" s="86"/>
      <c r="H45" s="84">
        <f>H7</f>
        <v>2567</v>
      </c>
      <c r="I45" s="85"/>
      <c r="J45" s="84">
        <f>J7</f>
        <v>2566</v>
      </c>
    </row>
    <row r="46" spans="1:10" s="66" customFormat="1" ht="24" customHeight="1">
      <c r="A46" s="82" t="s">
        <v>93</v>
      </c>
      <c r="D46" s="15"/>
      <c r="E46" s="16"/>
      <c r="F46" s="15"/>
      <c r="G46" s="3"/>
      <c r="H46" s="15"/>
      <c r="I46" s="16"/>
      <c r="J46" s="15"/>
    </row>
    <row r="47" spans="1:10" s="66" customFormat="1" ht="24" customHeight="1">
      <c r="A47" s="66" t="s">
        <v>94</v>
      </c>
      <c r="B47" s="58"/>
      <c r="D47" s="12">
        <f>+D49-D48</f>
        <v>-7127</v>
      </c>
      <c r="E47" s="16"/>
      <c r="F47" s="12">
        <v>651</v>
      </c>
      <c r="G47" s="3"/>
      <c r="H47" s="12">
        <f>+H49-H48</f>
        <v>-747</v>
      </c>
      <c r="I47" s="16"/>
      <c r="J47" s="12">
        <f>+J49-J48</f>
        <v>6491</v>
      </c>
    </row>
    <row r="48" spans="1:10" s="66" customFormat="1" ht="24" customHeight="1">
      <c r="A48" s="66" t="s">
        <v>95</v>
      </c>
      <c r="B48" s="58"/>
      <c r="D48" s="15">
        <v>-1674</v>
      </c>
      <c r="E48" s="16"/>
      <c r="F48" s="15">
        <v>-1685</v>
      </c>
      <c r="G48" s="3"/>
      <c r="H48" s="15">
        <v>0</v>
      </c>
      <c r="I48" s="16"/>
      <c r="J48" s="15">
        <v>0</v>
      </c>
    </row>
    <row r="49" spans="1:10" s="66" customFormat="1" ht="24" customHeight="1" thickBot="1">
      <c r="A49" s="61" t="s">
        <v>140</v>
      </c>
      <c r="B49" s="58"/>
      <c r="D49" s="27">
        <f>+D32</f>
        <v>-8801</v>
      </c>
      <c r="E49" s="16"/>
      <c r="F49" s="27">
        <f>+F32</f>
        <v>-1034</v>
      </c>
      <c r="G49" s="3"/>
      <c r="H49" s="27">
        <f>+H32</f>
        <v>-747</v>
      </c>
      <c r="I49" s="16"/>
      <c r="J49" s="27">
        <f>+J32</f>
        <v>6491</v>
      </c>
    </row>
    <row r="50" spans="1:10" s="66" customFormat="1" ht="24" customHeight="1" thickTop="1">
      <c r="B50" s="58"/>
      <c r="D50" s="15"/>
      <c r="E50" s="16"/>
      <c r="F50" s="15"/>
      <c r="G50" s="3"/>
      <c r="H50" s="15"/>
      <c r="I50" s="16"/>
      <c r="J50" s="15"/>
    </row>
    <row r="51" spans="1:10" s="66" customFormat="1" ht="24" customHeight="1">
      <c r="A51" s="82" t="s">
        <v>96</v>
      </c>
      <c r="B51" s="58"/>
      <c r="D51" s="15"/>
      <c r="E51" s="16"/>
      <c r="F51" s="15"/>
      <c r="G51" s="3"/>
      <c r="H51" s="15"/>
      <c r="I51" s="16"/>
      <c r="J51" s="15"/>
    </row>
    <row r="52" spans="1:10" s="66" customFormat="1" ht="24" customHeight="1">
      <c r="A52" s="66" t="s">
        <v>94</v>
      </c>
      <c r="B52" s="58"/>
      <c r="D52" s="12">
        <f>+D54-D53</f>
        <v>-7127</v>
      </c>
      <c r="E52" s="12"/>
      <c r="F52" s="12">
        <f>+F54-F53</f>
        <v>651</v>
      </c>
      <c r="G52" s="12"/>
      <c r="H52" s="12">
        <f>+H54-H53</f>
        <v>-747</v>
      </c>
      <c r="I52" s="12"/>
      <c r="J52" s="12">
        <f>+J54-J53</f>
        <v>6491</v>
      </c>
    </row>
    <row r="53" spans="1:10" s="66" customFormat="1" ht="24" customHeight="1">
      <c r="A53" s="66" t="s">
        <v>95</v>
      </c>
      <c r="B53" s="58"/>
      <c r="D53" s="15">
        <f>+D48</f>
        <v>-1674</v>
      </c>
      <c r="E53" s="16"/>
      <c r="F53" s="15">
        <f>+F48</f>
        <v>-1685</v>
      </c>
      <c r="G53" s="3"/>
      <c r="H53" s="15">
        <v>0</v>
      </c>
      <c r="I53" s="16"/>
      <c r="J53" s="15">
        <v>0</v>
      </c>
    </row>
    <row r="54" spans="1:10" s="66" customFormat="1" ht="24" customHeight="1" thickBot="1">
      <c r="A54" s="82" t="s">
        <v>127</v>
      </c>
      <c r="B54" s="58"/>
      <c r="D54" s="27">
        <f>+D36</f>
        <v>-8801</v>
      </c>
      <c r="E54" s="16"/>
      <c r="F54" s="27">
        <f>+F36</f>
        <v>-1034</v>
      </c>
      <c r="G54" s="3"/>
      <c r="H54" s="27">
        <f>+H36</f>
        <v>-747</v>
      </c>
      <c r="I54" s="16"/>
      <c r="J54" s="27">
        <f>+J36</f>
        <v>6491</v>
      </c>
    </row>
    <row r="55" spans="1:10" s="66" customFormat="1" ht="24" customHeight="1" thickTop="1">
      <c r="B55" s="58"/>
      <c r="D55" s="15"/>
      <c r="E55" s="16"/>
      <c r="F55" s="15"/>
      <c r="G55" s="3"/>
      <c r="H55" s="15"/>
      <c r="I55" s="16"/>
      <c r="J55" s="15"/>
    </row>
    <row r="56" spans="1:10" s="66" customFormat="1" ht="24" customHeight="1" thickBot="1">
      <c r="A56" s="82" t="s">
        <v>141</v>
      </c>
      <c r="B56" s="58">
        <v>9</v>
      </c>
      <c r="D56" s="48">
        <v>-2.3139611366282297E-2</v>
      </c>
      <c r="E56" s="51"/>
      <c r="F56" s="52">
        <v>2.1136364528482918E-3</v>
      </c>
      <c r="G56" s="50"/>
      <c r="H56" s="48">
        <v>-2.4253247776922795E-3</v>
      </c>
      <c r="I56" s="51"/>
      <c r="J56" s="52">
        <v>2.1074676214190877E-2</v>
      </c>
    </row>
    <row r="57" spans="1:10" s="66" customFormat="1" ht="24" customHeight="1" thickTop="1">
      <c r="B57" s="58"/>
      <c r="D57" s="53"/>
      <c r="E57" s="49"/>
      <c r="F57" s="53"/>
      <c r="G57" s="50"/>
      <c r="H57" s="53"/>
      <c r="I57" s="49"/>
      <c r="J57" s="53"/>
    </row>
    <row r="58" spans="1:10" s="66" customFormat="1" ht="24" customHeight="1" thickBot="1">
      <c r="A58" s="82" t="s">
        <v>162</v>
      </c>
      <c r="B58" s="58">
        <v>9</v>
      </c>
      <c r="D58" s="48">
        <v>-2.3139611366282297E-2</v>
      </c>
      <c r="E58" s="51"/>
      <c r="F58" s="48">
        <v>2.0793739519284517E-3</v>
      </c>
      <c r="G58" s="50"/>
      <c r="H58" s="48">
        <v>-2.4253247776922795E-3</v>
      </c>
      <c r="I58" s="51"/>
      <c r="J58" s="48">
        <v>2.1100000000000001E-2</v>
      </c>
    </row>
    <row r="59" spans="1:10" s="66" customFormat="1" ht="24" customHeight="1" thickTop="1">
      <c r="A59" s="83"/>
      <c r="D59" s="47"/>
      <c r="E59" s="14"/>
      <c r="F59" s="13"/>
      <c r="G59" s="3"/>
      <c r="H59" s="57"/>
      <c r="I59" s="59"/>
      <c r="J59" s="57"/>
    </row>
    <row r="60" spans="1:10" ht="24" customHeight="1">
      <c r="A60" s="57" t="s">
        <v>80</v>
      </c>
      <c r="G60" s="3"/>
    </row>
    <row r="61" spans="1:10" ht="24" customHeight="1">
      <c r="A61" s="91" t="str">
        <f>A1</f>
        <v>บริษัท เทคโนเมดิคัล จำกัด (มหาชน) และบริษัทย่อย</v>
      </c>
      <c r="B61" s="90"/>
      <c r="C61" s="90"/>
      <c r="D61" s="90"/>
      <c r="E61" s="90"/>
      <c r="J61" s="92" t="s">
        <v>77</v>
      </c>
    </row>
    <row r="62" spans="1:10" ht="24" customHeight="1">
      <c r="A62" s="91" t="s">
        <v>64</v>
      </c>
      <c r="B62" s="90"/>
      <c r="C62" s="90"/>
      <c r="D62" s="90"/>
      <c r="E62" s="90"/>
      <c r="J62" s="92" t="s">
        <v>78</v>
      </c>
    </row>
    <row r="63" spans="1:10" ht="24" customHeight="1">
      <c r="A63" s="91" t="s">
        <v>168</v>
      </c>
      <c r="B63" s="90"/>
      <c r="C63" s="90"/>
      <c r="D63" s="90"/>
      <c r="E63" s="90"/>
      <c r="F63" s="6"/>
      <c r="H63" s="59"/>
    </row>
    <row r="64" spans="1:10" ht="24" customHeight="1">
      <c r="A64" s="91"/>
      <c r="B64" s="90"/>
      <c r="C64" s="90"/>
      <c r="D64" s="90"/>
      <c r="E64" s="90"/>
      <c r="F64" s="6"/>
      <c r="H64" s="59"/>
    </row>
    <row r="65" spans="1:10" ht="24" customHeight="1">
      <c r="A65" s="89"/>
      <c r="B65" s="87"/>
      <c r="C65" s="87"/>
      <c r="D65" s="157" t="s">
        <v>76</v>
      </c>
      <c r="E65" s="157"/>
      <c r="F65" s="157"/>
      <c r="G65" s="157"/>
      <c r="H65" s="157"/>
      <c r="I65" s="157"/>
      <c r="J65" s="157"/>
    </row>
    <row r="66" spans="1:10" ht="24" customHeight="1">
      <c r="A66" s="89"/>
      <c r="B66" s="87"/>
      <c r="C66" s="87"/>
      <c r="D66" s="158" t="s">
        <v>87</v>
      </c>
      <c r="E66" s="158"/>
      <c r="F66" s="158"/>
      <c r="G66" s="86"/>
      <c r="H66" s="159" t="s">
        <v>88</v>
      </c>
      <c r="I66" s="158"/>
      <c r="J66" s="158"/>
    </row>
    <row r="67" spans="1:10" ht="24" customHeight="1">
      <c r="A67" s="89"/>
      <c r="B67" s="88" t="s">
        <v>5</v>
      </c>
      <c r="C67" s="87"/>
      <c r="D67" s="84">
        <f>+D7</f>
        <v>2567</v>
      </c>
      <c r="E67" s="85"/>
      <c r="F67" s="84">
        <f>+F7</f>
        <v>2566</v>
      </c>
      <c r="G67" s="86"/>
      <c r="H67" s="84">
        <f>+H7</f>
        <v>2567</v>
      </c>
      <c r="I67" s="85"/>
      <c r="J67" s="84">
        <f>+J7</f>
        <v>2566</v>
      </c>
    </row>
    <row r="68" spans="1:10" ht="24" customHeight="1">
      <c r="A68" s="61" t="s">
        <v>6</v>
      </c>
      <c r="B68" s="58"/>
      <c r="C68" s="58"/>
      <c r="D68" s="58"/>
      <c r="E68" s="58"/>
      <c r="F68" s="3"/>
      <c r="G68" s="3"/>
    </row>
    <row r="69" spans="1:10" ht="24" customHeight="1">
      <c r="A69" s="63" t="s">
        <v>38</v>
      </c>
      <c r="B69" s="58" t="s">
        <v>170</v>
      </c>
      <c r="C69" s="58"/>
      <c r="D69" s="7">
        <v>343916</v>
      </c>
      <c r="E69" s="58"/>
      <c r="F69" s="7">
        <v>332498</v>
      </c>
      <c r="G69" s="12"/>
      <c r="H69" s="7">
        <v>342334</v>
      </c>
      <c r="I69" s="58"/>
      <c r="J69" s="7">
        <v>331202</v>
      </c>
    </row>
    <row r="70" spans="1:10" ht="24" customHeight="1">
      <c r="A70" s="63" t="s">
        <v>128</v>
      </c>
      <c r="B70" s="58" t="s">
        <v>170</v>
      </c>
      <c r="C70" s="58"/>
      <c r="D70" s="7">
        <v>6369</v>
      </c>
      <c r="E70" s="58"/>
      <c r="F70" s="7">
        <v>4033</v>
      </c>
      <c r="G70" s="12"/>
      <c r="H70" s="7">
        <v>0</v>
      </c>
      <c r="I70" s="58"/>
      <c r="J70" s="7">
        <v>0</v>
      </c>
    </row>
    <row r="71" spans="1:10" ht="24" customHeight="1">
      <c r="A71" s="63" t="s">
        <v>14</v>
      </c>
      <c r="B71" s="58">
        <v>3</v>
      </c>
      <c r="C71" s="58"/>
      <c r="D71" s="7">
        <v>391</v>
      </c>
      <c r="E71" s="58"/>
      <c r="F71" s="7">
        <v>603</v>
      </c>
      <c r="G71" s="12"/>
      <c r="H71" s="7">
        <v>271</v>
      </c>
      <c r="I71" s="58"/>
      <c r="J71" s="7">
        <v>632</v>
      </c>
    </row>
    <row r="72" spans="1:10" ht="24" customHeight="1">
      <c r="A72" s="61" t="s">
        <v>16</v>
      </c>
      <c r="B72" s="58"/>
      <c r="C72" s="58"/>
      <c r="D72" s="8">
        <f>SUM(D69:D71)</f>
        <v>350676</v>
      </c>
      <c r="E72" s="58"/>
      <c r="F72" s="8">
        <f>SUM(F69:F71)</f>
        <v>337134</v>
      </c>
      <c r="G72" s="12"/>
      <c r="H72" s="8">
        <f>SUM(H69:H71)</f>
        <v>342605</v>
      </c>
      <c r="I72" s="58"/>
      <c r="J72" s="8">
        <f>SUM(J69:J71)</f>
        <v>331834</v>
      </c>
    </row>
    <row r="73" spans="1:10" ht="24" customHeight="1">
      <c r="A73" s="96"/>
      <c r="B73" s="58"/>
      <c r="C73" s="58"/>
      <c r="D73" s="3"/>
      <c r="E73" s="58"/>
      <c r="F73" s="3"/>
      <c r="G73" s="3"/>
      <c r="H73" s="3"/>
      <c r="I73" s="58"/>
      <c r="J73" s="3"/>
    </row>
    <row r="74" spans="1:10" ht="24" customHeight="1">
      <c r="A74" s="61" t="s">
        <v>7</v>
      </c>
      <c r="B74" s="58"/>
      <c r="C74" s="58"/>
      <c r="D74" s="3"/>
      <c r="E74" s="58"/>
      <c r="F74" s="3"/>
      <c r="G74" s="3"/>
      <c r="H74" s="3"/>
      <c r="I74" s="58"/>
      <c r="J74" s="3"/>
    </row>
    <row r="75" spans="1:10" ht="24" customHeight="1">
      <c r="A75" s="63" t="s">
        <v>35</v>
      </c>
      <c r="B75" s="58">
        <v>8</v>
      </c>
      <c r="C75" s="58"/>
      <c r="D75" s="7">
        <v>227674</v>
      </c>
      <c r="E75" s="58"/>
      <c r="F75" s="7">
        <v>212700</v>
      </c>
      <c r="G75" s="12"/>
      <c r="H75" s="7">
        <v>227642</v>
      </c>
      <c r="I75" s="58"/>
      <c r="J75" s="7">
        <v>212592</v>
      </c>
    </row>
    <row r="76" spans="1:10" ht="24" customHeight="1">
      <c r="A76" s="63" t="s">
        <v>129</v>
      </c>
      <c r="B76" s="58">
        <v>8</v>
      </c>
      <c r="C76" s="58"/>
      <c r="D76" s="7">
        <v>11581</v>
      </c>
      <c r="E76" s="58"/>
      <c r="F76" s="7">
        <v>9653</v>
      </c>
      <c r="G76" s="12"/>
      <c r="H76" s="7">
        <v>0</v>
      </c>
      <c r="I76" s="58"/>
      <c r="J76" s="7">
        <v>0</v>
      </c>
    </row>
    <row r="77" spans="1:10" ht="24" customHeight="1">
      <c r="A77" s="63" t="s">
        <v>69</v>
      </c>
      <c r="B77" s="58"/>
      <c r="C77" s="58"/>
      <c r="D77" s="7">
        <v>48900</v>
      </c>
      <c r="E77" s="58"/>
      <c r="F77" s="7">
        <v>43728</v>
      </c>
      <c r="G77" s="12"/>
      <c r="H77" s="7">
        <v>48800</v>
      </c>
      <c r="I77" s="58"/>
      <c r="J77" s="7">
        <v>44109</v>
      </c>
    </row>
    <row r="78" spans="1:10" ht="24" customHeight="1">
      <c r="A78" s="63" t="s">
        <v>27</v>
      </c>
      <c r="B78" s="58">
        <v>3</v>
      </c>
      <c r="C78" s="58"/>
      <c r="D78" s="7">
        <v>64883</v>
      </c>
      <c r="E78" s="58"/>
      <c r="F78" s="7">
        <v>57695</v>
      </c>
      <c r="G78" s="12"/>
      <c r="H78" s="7">
        <v>55366</v>
      </c>
      <c r="I78" s="58"/>
      <c r="J78" s="7">
        <v>49057</v>
      </c>
    </row>
    <row r="79" spans="1:10" ht="24" customHeight="1">
      <c r="A79" s="63" t="s">
        <v>143</v>
      </c>
      <c r="B79" s="58"/>
      <c r="C79" s="58"/>
      <c r="D79" s="7">
        <v>2647</v>
      </c>
      <c r="E79" s="58"/>
      <c r="F79" s="7">
        <v>-2631</v>
      </c>
      <c r="G79" s="12"/>
      <c r="H79" s="7">
        <v>2647</v>
      </c>
      <c r="I79" s="58"/>
      <c r="J79" s="7">
        <v>-2631</v>
      </c>
    </row>
    <row r="80" spans="1:10" ht="24" customHeight="1">
      <c r="A80" s="61" t="s">
        <v>15</v>
      </c>
      <c r="B80" s="58"/>
      <c r="C80" s="58"/>
      <c r="D80" s="8">
        <f>SUM(D75:D79)</f>
        <v>355685</v>
      </c>
      <c r="E80" s="58"/>
      <c r="F80" s="8">
        <f>SUM(F75:F79)</f>
        <v>321145</v>
      </c>
      <c r="G80" s="12"/>
      <c r="H80" s="8">
        <f>SUM(H75:H79)</f>
        <v>334455</v>
      </c>
      <c r="I80" s="58"/>
      <c r="J80" s="8">
        <f>SUM(J75:J79)</f>
        <v>303127</v>
      </c>
    </row>
    <row r="81" spans="1:10" ht="24" customHeight="1">
      <c r="A81" s="95"/>
      <c r="B81" s="58"/>
      <c r="C81" s="58"/>
      <c r="D81" s="3"/>
      <c r="E81" s="58"/>
      <c r="F81" s="3"/>
      <c r="G81" s="3"/>
      <c r="H81" s="3"/>
      <c r="I81" s="58"/>
      <c r="J81" s="3"/>
    </row>
    <row r="82" spans="1:10" ht="24" customHeight="1">
      <c r="A82" s="62" t="s">
        <v>144</v>
      </c>
      <c r="B82" s="58"/>
      <c r="C82" s="58"/>
      <c r="D82" s="12">
        <f>+D72-D80</f>
        <v>-5009</v>
      </c>
      <c r="E82" s="58"/>
      <c r="F82" s="12">
        <f>+F72-F80</f>
        <v>15989</v>
      </c>
      <c r="G82" s="12"/>
      <c r="H82" s="12">
        <f>+H72-H80</f>
        <v>8150</v>
      </c>
      <c r="I82" s="58"/>
      <c r="J82" s="12">
        <f>+J72-J80</f>
        <v>28707</v>
      </c>
    </row>
    <row r="83" spans="1:10" ht="24" customHeight="1">
      <c r="A83" s="95"/>
      <c r="B83" s="58"/>
      <c r="C83" s="58"/>
      <c r="D83" s="3"/>
      <c r="E83" s="58"/>
      <c r="F83" s="3"/>
      <c r="G83" s="3"/>
      <c r="H83" s="3"/>
      <c r="I83" s="58"/>
      <c r="J83" s="3"/>
    </row>
    <row r="84" spans="1:10" ht="24" customHeight="1">
      <c r="A84" s="62" t="s">
        <v>28</v>
      </c>
      <c r="B84" s="58">
        <v>3</v>
      </c>
      <c r="C84" s="58"/>
      <c r="D84" s="12">
        <v>9566</v>
      </c>
      <c r="E84" s="58"/>
      <c r="F84" s="12">
        <v>7089</v>
      </c>
      <c r="G84" s="12"/>
      <c r="H84" s="12">
        <v>6534</v>
      </c>
      <c r="I84" s="58"/>
      <c r="J84" s="12">
        <v>5085</v>
      </c>
    </row>
    <row r="85" spans="1:10" ht="24" customHeight="1">
      <c r="A85" s="63"/>
      <c r="B85" s="58"/>
      <c r="C85" s="58"/>
      <c r="D85" s="12"/>
      <c r="E85" s="58"/>
      <c r="F85" s="12"/>
      <c r="G85" s="12"/>
      <c r="H85" s="12"/>
      <c r="I85" s="58"/>
      <c r="J85" s="12"/>
    </row>
    <row r="86" spans="1:10" ht="24" customHeight="1">
      <c r="A86" s="62" t="s">
        <v>130</v>
      </c>
      <c r="B86" s="58"/>
      <c r="C86" s="58"/>
      <c r="D86" s="9">
        <v>685</v>
      </c>
      <c r="E86" s="58"/>
      <c r="F86" s="9">
        <v>-468</v>
      </c>
      <c r="G86" s="12"/>
      <c r="H86" s="9">
        <v>494</v>
      </c>
      <c r="I86" s="58"/>
      <c r="J86" s="9">
        <v>-468</v>
      </c>
    </row>
    <row r="87" spans="1:10" ht="24" customHeight="1">
      <c r="A87" s="63"/>
      <c r="B87" s="58"/>
      <c r="C87" s="58"/>
      <c r="D87" s="12"/>
      <c r="E87" s="58"/>
      <c r="F87" s="12"/>
      <c r="G87" s="12"/>
      <c r="H87" s="12"/>
      <c r="I87" s="58"/>
      <c r="J87" s="12"/>
    </row>
    <row r="88" spans="1:10" ht="24" customHeight="1">
      <c r="A88" s="62" t="s">
        <v>139</v>
      </c>
      <c r="B88" s="58"/>
      <c r="C88" s="58"/>
      <c r="D88" s="7">
        <f>+D82-D84-D86</f>
        <v>-15260</v>
      </c>
      <c r="E88" s="58"/>
      <c r="F88" s="7">
        <f>+F82-F84-F86</f>
        <v>9368</v>
      </c>
      <c r="G88" s="12"/>
      <c r="H88" s="7">
        <f>+H82-H84-H86</f>
        <v>1122</v>
      </c>
      <c r="I88" s="58"/>
      <c r="J88" s="7">
        <f>+J82-J84-J86</f>
        <v>24090</v>
      </c>
    </row>
    <row r="89" spans="1:10" ht="24" customHeight="1">
      <c r="A89" s="95"/>
      <c r="B89" s="58"/>
      <c r="C89" s="58"/>
      <c r="D89" s="7"/>
      <c r="E89" s="58"/>
      <c r="F89" s="7"/>
      <c r="G89" s="12"/>
      <c r="H89" s="7"/>
      <c r="I89" s="58"/>
      <c r="J89" s="7"/>
    </row>
    <row r="90" spans="1:10" ht="24" customHeight="1">
      <c r="A90" s="62" t="s">
        <v>58</v>
      </c>
      <c r="B90" s="58">
        <v>7</v>
      </c>
      <c r="C90" s="58"/>
      <c r="D90" s="9">
        <v>1096</v>
      </c>
      <c r="E90" s="58"/>
      <c r="F90" s="9">
        <v>7054</v>
      </c>
      <c r="G90" s="12"/>
      <c r="H90" s="9">
        <v>902</v>
      </c>
      <c r="I90" s="58"/>
      <c r="J90" s="9">
        <v>6672</v>
      </c>
    </row>
    <row r="91" spans="1:10" ht="24" customHeight="1">
      <c r="A91" s="95"/>
      <c r="B91" s="79"/>
      <c r="D91" s="3"/>
      <c r="F91" s="3"/>
      <c r="G91" s="3"/>
      <c r="H91" s="3"/>
      <c r="J91" s="3"/>
    </row>
    <row r="92" spans="1:10" ht="24" customHeight="1">
      <c r="A92" s="61" t="s">
        <v>140</v>
      </c>
      <c r="D92" s="12">
        <f>D88-D90</f>
        <v>-16356</v>
      </c>
      <c r="F92" s="12">
        <f>F88-F90</f>
        <v>2314</v>
      </c>
      <c r="G92" s="3"/>
      <c r="H92" s="12">
        <f>H88-H90</f>
        <v>220</v>
      </c>
      <c r="J92" s="12">
        <f>J88-J90</f>
        <v>17418</v>
      </c>
    </row>
    <row r="93" spans="1:10" ht="24" customHeight="1">
      <c r="A93" s="95"/>
      <c r="D93" s="3"/>
      <c r="F93" s="3"/>
      <c r="G93" s="3"/>
      <c r="H93" s="3"/>
      <c r="J93" s="3"/>
    </row>
    <row r="94" spans="1:10" ht="24" customHeight="1">
      <c r="A94" s="61" t="s">
        <v>142</v>
      </c>
      <c r="B94" s="58"/>
      <c r="D94" s="20">
        <v>0</v>
      </c>
      <c r="F94" s="20">
        <v>0</v>
      </c>
      <c r="G94" s="2"/>
      <c r="H94" s="17">
        <v>0</v>
      </c>
      <c r="J94" s="20">
        <v>0</v>
      </c>
    </row>
    <row r="95" spans="1:10" ht="24" customHeight="1">
      <c r="A95" s="94"/>
      <c r="B95" s="66"/>
      <c r="C95" s="66"/>
      <c r="D95" s="15"/>
      <c r="E95" s="16"/>
      <c r="F95" s="15"/>
      <c r="G95" s="3"/>
      <c r="H95" s="15"/>
      <c r="I95" s="16"/>
      <c r="J95" s="15"/>
    </row>
    <row r="96" spans="1:10" ht="24" customHeight="1" thickBot="1">
      <c r="A96" s="82" t="s">
        <v>127</v>
      </c>
      <c r="B96" s="66"/>
      <c r="C96" s="66"/>
      <c r="D96" s="18">
        <f>SUM(D92:D95)</f>
        <v>-16356</v>
      </c>
      <c r="E96" s="16"/>
      <c r="F96" s="18">
        <f>SUM(F92:F95)</f>
        <v>2314</v>
      </c>
      <c r="G96" s="3"/>
      <c r="H96" s="18">
        <f>SUM(H92:H95)</f>
        <v>220</v>
      </c>
      <c r="I96" s="16"/>
      <c r="J96" s="18">
        <f>SUM(J92:J95)</f>
        <v>17418</v>
      </c>
    </row>
    <row r="97" spans="1:10" ht="24" customHeight="1" thickTop="1">
      <c r="A97" s="93"/>
      <c r="B97" s="66"/>
      <c r="C97" s="66"/>
      <c r="D97" s="15"/>
      <c r="E97" s="16"/>
      <c r="F97" s="15"/>
      <c r="G97" s="3"/>
      <c r="H97" s="15"/>
      <c r="I97" s="16"/>
      <c r="J97" s="15"/>
    </row>
    <row r="98" spans="1:10" ht="24" customHeight="1">
      <c r="A98" s="91" t="str">
        <f>A61</f>
        <v>บริษัท เทคโนเมดิคัล จำกัด (มหาชน) และบริษัทย่อย</v>
      </c>
      <c r="B98" s="90"/>
      <c r="C98" s="90"/>
      <c r="D98" s="90"/>
      <c r="E98" s="90"/>
      <c r="J98" s="92" t="s">
        <v>77</v>
      </c>
    </row>
    <row r="99" spans="1:10" ht="24" customHeight="1">
      <c r="A99" s="91" t="s">
        <v>112</v>
      </c>
      <c r="B99" s="90"/>
      <c r="C99" s="90"/>
      <c r="D99" s="90"/>
      <c r="E99" s="90"/>
      <c r="J99" s="92" t="s">
        <v>78</v>
      </c>
    </row>
    <row r="100" spans="1:10" ht="24" customHeight="1">
      <c r="A100" s="91" t="s">
        <v>168</v>
      </c>
      <c r="B100" s="90"/>
      <c r="C100" s="90"/>
      <c r="D100" s="90"/>
      <c r="E100" s="90"/>
      <c r="F100" s="6"/>
    </row>
    <row r="101" spans="1:10" ht="24" customHeight="1">
      <c r="A101" s="91"/>
      <c r="B101" s="90"/>
      <c r="C101" s="90"/>
      <c r="D101" s="90"/>
      <c r="E101" s="90"/>
      <c r="F101" s="6"/>
    </row>
    <row r="102" spans="1:10" ht="24" customHeight="1">
      <c r="A102" s="89"/>
      <c r="B102" s="87"/>
      <c r="C102" s="87"/>
      <c r="D102" s="157" t="s">
        <v>76</v>
      </c>
      <c r="E102" s="157"/>
      <c r="F102" s="157"/>
      <c r="G102" s="157"/>
      <c r="H102" s="157"/>
      <c r="I102" s="157"/>
      <c r="J102" s="157"/>
    </row>
    <row r="103" spans="1:10" ht="24" customHeight="1">
      <c r="A103" s="89"/>
      <c r="B103" s="87"/>
      <c r="C103" s="87"/>
      <c r="D103" s="158" t="s">
        <v>87</v>
      </c>
      <c r="E103" s="158"/>
      <c r="F103" s="158"/>
      <c r="G103" s="86"/>
      <c r="H103" s="159" t="s">
        <v>88</v>
      </c>
      <c r="I103" s="158"/>
      <c r="J103" s="158"/>
    </row>
    <row r="104" spans="1:10" ht="24" customHeight="1">
      <c r="A104" s="89"/>
      <c r="B104" s="88" t="s">
        <v>5</v>
      </c>
      <c r="C104" s="87"/>
      <c r="D104" s="84">
        <f>D7</f>
        <v>2567</v>
      </c>
      <c r="E104" s="16"/>
      <c r="F104" s="84">
        <f t="shared" ref="F104:J104" si="0">F7</f>
        <v>2566</v>
      </c>
      <c r="G104" s="16"/>
      <c r="H104" s="84">
        <f t="shared" si="0"/>
        <v>2567</v>
      </c>
      <c r="I104" s="16"/>
      <c r="J104" s="84">
        <f t="shared" si="0"/>
        <v>2566</v>
      </c>
    </row>
    <row r="105" spans="1:10" ht="24" customHeight="1">
      <c r="A105" s="82" t="s">
        <v>93</v>
      </c>
      <c r="B105" s="66"/>
      <c r="C105" s="66"/>
      <c r="D105" s="15"/>
      <c r="E105" s="16"/>
      <c r="F105" s="15"/>
      <c r="G105" s="3"/>
      <c r="H105" s="15"/>
      <c r="I105" s="16"/>
      <c r="J105" s="15"/>
    </row>
    <row r="106" spans="1:10" ht="24" customHeight="1">
      <c r="A106" s="66" t="s">
        <v>94</v>
      </c>
      <c r="B106" s="58"/>
      <c r="C106" s="66"/>
      <c r="D106" s="12">
        <f>+D108-D107</f>
        <v>-12873</v>
      </c>
      <c r="E106" s="16"/>
      <c r="F106" s="12">
        <f>+F108-F107</f>
        <v>5492</v>
      </c>
      <c r="G106" s="3"/>
      <c r="H106" s="12">
        <f>+H108-H107</f>
        <v>220</v>
      </c>
      <c r="I106" s="16"/>
      <c r="J106" s="12">
        <f>+J108-J107</f>
        <v>17418</v>
      </c>
    </row>
    <row r="107" spans="1:10" ht="24" customHeight="1">
      <c r="A107" s="66" t="s">
        <v>95</v>
      </c>
      <c r="B107" s="58"/>
      <c r="C107" s="66"/>
      <c r="D107" s="15">
        <v>-3483</v>
      </c>
      <c r="E107" s="16"/>
      <c r="F107" s="15">
        <v>-3178</v>
      </c>
      <c r="G107" s="3"/>
      <c r="H107" s="15">
        <v>0</v>
      </c>
      <c r="I107" s="16"/>
      <c r="J107" s="15">
        <v>0</v>
      </c>
    </row>
    <row r="108" spans="1:10" ht="24" customHeight="1" thickBot="1">
      <c r="A108" s="61" t="s">
        <v>140</v>
      </c>
      <c r="B108" s="58"/>
      <c r="C108" s="66"/>
      <c r="D108" s="27">
        <f>+D92</f>
        <v>-16356</v>
      </c>
      <c r="E108" s="16"/>
      <c r="F108" s="27">
        <f>+F92</f>
        <v>2314</v>
      </c>
      <c r="G108" s="3"/>
      <c r="H108" s="27">
        <f>+H92</f>
        <v>220</v>
      </c>
      <c r="I108" s="16"/>
      <c r="J108" s="27">
        <f>+J92</f>
        <v>17418</v>
      </c>
    </row>
    <row r="109" spans="1:10" ht="24" customHeight="1" thickTop="1">
      <c r="A109" s="89"/>
      <c r="B109" s="58"/>
      <c r="C109" s="66"/>
      <c r="D109" s="15"/>
      <c r="E109" s="16"/>
      <c r="F109" s="15"/>
      <c r="G109" s="3"/>
      <c r="H109" s="15"/>
      <c r="I109" s="16"/>
      <c r="J109" s="15"/>
    </row>
    <row r="110" spans="1:10" ht="24" customHeight="1">
      <c r="A110" s="82" t="s">
        <v>96</v>
      </c>
      <c r="B110" s="58"/>
      <c r="C110" s="66"/>
      <c r="D110" s="15"/>
      <c r="E110" s="16"/>
      <c r="F110" s="15"/>
      <c r="G110" s="3"/>
      <c r="H110" s="15"/>
      <c r="I110" s="16"/>
      <c r="J110" s="15"/>
    </row>
    <row r="111" spans="1:10" ht="24" customHeight="1">
      <c r="A111" s="66" t="s">
        <v>94</v>
      </c>
      <c r="B111" s="58"/>
      <c r="C111" s="66"/>
      <c r="D111" s="12">
        <f>+D113-D112</f>
        <v>-12873</v>
      </c>
      <c r="E111" s="12"/>
      <c r="F111" s="12">
        <f>+F113-F112</f>
        <v>5492</v>
      </c>
      <c r="G111" s="12"/>
      <c r="H111" s="12">
        <f>+H113-H112</f>
        <v>220</v>
      </c>
      <c r="I111" s="12"/>
      <c r="J111" s="12">
        <f>+J113-J112</f>
        <v>17418</v>
      </c>
    </row>
    <row r="112" spans="1:10" ht="24" customHeight="1">
      <c r="A112" s="66" t="s">
        <v>95</v>
      </c>
      <c r="B112" s="58"/>
      <c r="C112" s="66"/>
      <c r="D112" s="15">
        <f>+D107</f>
        <v>-3483</v>
      </c>
      <c r="E112" s="16"/>
      <c r="F112" s="15">
        <f>+F107</f>
        <v>-3178</v>
      </c>
      <c r="G112" s="3"/>
      <c r="H112" s="15">
        <v>0</v>
      </c>
      <c r="I112" s="16"/>
      <c r="J112" s="15">
        <v>0</v>
      </c>
    </row>
    <row r="113" spans="1:10" ht="24" customHeight="1" thickBot="1">
      <c r="A113" s="82" t="s">
        <v>127</v>
      </c>
      <c r="B113" s="58"/>
      <c r="C113" s="66"/>
      <c r="D113" s="27">
        <f>+D96</f>
        <v>-16356</v>
      </c>
      <c r="E113" s="16"/>
      <c r="F113" s="27">
        <f>+F96</f>
        <v>2314</v>
      </c>
      <c r="G113" s="3"/>
      <c r="H113" s="27">
        <f>+H96</f>
        <v>220</v>
      </c>
      <c r="I113" s="16"/>
      <c r="J113" s="27">
        <f>+J96</f>
        <v>17418</v>
      </c>
    </row>
    <row r="114" spans="1:10" ht="24" customHeight="1" thickTop="1">
      <c r="A114" s="66"/>
      <c r="B114" s="58"/>
      <c r="C114" s="66"/>
      <c r="D114" s="15"/>
      <c r="E114" s="16"/>
      <c r="F114" s="15"/>
      <c r="G114" s="3"/>
      <c r="H114" s="15"/>
      <c r="I114" s="16"/>
      <c r="J114" s="15"/>
    </row>
    <row r="115" spans="1:10" ht="24" customHeight="1" thickBot="1">
      <c r="A115" s="82" t="s">
        <v>141</v>
      </c>
      <c r="B115" s="58">
        <v>9</v>
      </c>
      <c r="C115" s="66"/>
      <c r="D115" s="48">
        <v>-4.1795456309548479E-2</v>
      </c>
      <c r="E115" s="51"/>
      <c r="F115" s="48">
        <v>1.783116958378313E-2</v>
      </c>
      <c r="G115" s="50"/>
      <c r="H115" s="48">
        <v>7.1428574443413852E-4</v>
      </c>
      <c r="I115" s="51"/>
      <c r="J115" s="52">
        <v>5.6551950438881018E-2</v>
      </c>
    </row>
    <row r="116" spans="1:10" ht="24" customHeight="1" thickTop="1">
      <c r="A116" s="66"/>
      <c r="B116" s="58"/>
      <c r="C116" s="66"/>
      <c r="D116" s="53"/>
      <c r="E116" s="49"/>
      <c r="F116" s="53"/>
      <c r="G116" s="50"/>
      <c r="H116" s="53"/>
      <c r="I116" s="49"/>
      <c r="J116" s="53"/>
    </row>
    <row r="117" spans="1:10" ht="24" customHeight="1" thickBot="1">
      <c r="A117" s="82" t="s">
        <v>162</v>
      </c>
      <c r="B117" s="58">
        <v>9</v>
      </c>
      <c r="C117" s="66"/>
      <c r="D117" s="48">
        <v>-4.1795454545454545E-2</v>
      </c>
      <c r="E117" s="51"/>
      <c r="F117" s="48">
        <v>1.77E-2</v>
      </c>
      <c r="G117" s="50"/>
      <c r="H117" s="48">
        <v>7.1428571428571429E-4</v>
      </c>
      <c r="I117" s="51"/>
      <c r="J117" s="52">
        <v>5.62E-2</v>
      </c>
    </row>
    <row r="118" spans="1:10" ht="24" customHeight="1" thickTop="1">
      <c r="A118" s="96"/>
      <c r="B118" s="66"/>
      <c r="C118" s="66"/>
      <c r="G118" s="3"/>
    </row>
    <row r="119" spans="1:10" ht="24" customHeight="1">
      <c r="A119" s="57" t="s">
        <v>80</v>
      </c>
      <c r="G119" s="3"/>
    </row>
  </sheetData>
  <mergeCells count="12">
    <mergeCell ref="D65:J65"/>
    <mergeCell ref="D66:F66"/>
    <mergeCell ref="H66:J66"/>
    <mergeCell ref="D102:J102"/>
    <mergeCell ref="D103:F103"/>
    <mergeCell ref="H103:J103"/>
    <mergeCell ref="D43:J43"/>
    <mergeCell ref="D44:F44"/>
    <mergeCell ref="H44:J44"/>
    <mergeCell ref="D5:J5"/>
    <mergeCell ref="D6:F6"/>
    <mergeCell ref="H6:J6"/>
  </mergeCells>
  <pageMargins left="0.55118110236220474" right="0.15748031496062992" top="0.9055118110236221" bottom="0.39370078740157483" header="0.39370078740157483" footer="0.39370078740157483"/>
  <pageSetup paperSize="9" scale="75" firstPageNumber="5" orientation="portrait" useFirstPageNumber="1" r:id="rId1"/>
  <headerFooter alignWithMargins="0">
    <oddFooter>&amp;R&amp;"Angsana New,Regular"&amp;15&amp;P</oddFooter>
  </headerFooter>
  <rowBreaks count="3" manualBreakCount="3">
    <brk id="38" max="9" man="1"/>
    <brk id="60" max="16383" man="1"/>
    <brk id="97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230F5-FA2D-4E4C-9042-C9EFCD3BC937}">
  <sheetPr>
    <tabColor rgb="FFFFFF00"/>
    <pageSetUpPr fitToPage="1"/>
  </sheetPr>
  <dimension ref="A1:Y46"/>
  <sheetViews>
    <sheetView view="pageBreakPreview" zoomScaleNormal="70" zoomScaleSheetLayoutView="100" workbookViewId="0">
      <selection activeCell="A5" sqref="A5"/>
    </sheetView>
  </sheetViews>
  <sheetFormatPr defaultColWidth="9" defaultRowHeight="24" customHeight="1"/>
  <cols>
    <col min="1" max="1" width="42.5" style="29" customWidth="1"/>
    <col min="2" max="2" width="15" style="29" customWidth="1"/>
    <col min="3" max="3" width="1.75" style="29" customWidth="1"/>
    <col min="4" max="4" width="13.5" style="29" customWidth="1"/>
    <col min="5" max="5" width="1.75" style="29" customWidth="1"/>
    <col min="6" max="6" width="13.5" style="29" customWidth="1"/>
    <col min="7" max="7" width="1.75" style="29" customWidth="1"/>
    <col min="8" max="8" width="13.5" style="29" customWidth="1"/>
    <col min="9" max="9" width="1.75" style="29" customWidth="1"/>
    <col min="10" max="10" width="13.5" style="29" customWidth="1"/>
    <col min="11" max="11" width="1.84765625" style="29" customWidth="1"/>
    <col min="12" max="12" width="13.5" style="29" customWidth="1"/>
    <col min="13" max="13" width="1.75" style="29" customWidth="1"/>
    <col min="14" max="14" width="13.5" style="29" customWidth="1"/>
    <col min="15" max="16384" width="9" style="29"/>
  </cols>
  <sheetData>
    <row r="1" spans="1:14" ht="24" customHeight="1">
      <c r="A1" s="91" t="str">
        <f>+T_SOFP!A1</f>
        <v>บริษัท เทคโนเมดิคัล จำกัด (มหาชน) และบริษัทย่อย</v>
      </c>
      <c r="B1" s="91"/>
      <c r="C1" s="91"/>
      <c r="D1" s="28"/>
      <c r="E1" s="28"/>
      <c r="F1" s="28"/>
      <c r="G1" s="28"/>
      <c r="H1" s="28"/>
      <c r="I1" s="28"/>
      <c r="N1" s="92" t="s">
        <v>77</v>
      </c>
    </row>
    <row r="2" spans="1:14" ht="24" customHeight="1">
      <c r="A2" s="1" t="s">
        <v>138</v>
      </c>
      <c r="B2" s="1"/>
      <c r="C2" s="1"/>
      <c r="N2" s="92" t="s">
        <v>78</v>
      </c>
    </row>
    <row r="3" spans="1:14" ht="24" customHeight="1">
      <c r="A3" s="107" t="str">
        <f>T_PL!A63</f>
        <v>สำหรับงวดหกเดือนสิ้นสุดวันที่ 30 มิถุนายน 2567 และ 2566</v>
      </c>
      <c r="B3" s="107"/>
      <c r="C3" s="107"/>
    </row>
    <row r="4" spans="1:14" ht="24" customHeight="1">
      <c r="A4" s="107"/>
      <c r="B4" s="107"/>
      <c r="C4" s="107"/>
    </row>
    <row r="5" spans="1:14" s="103" customFormat="1" ht="24" customHeight="1">
      <c r="D5" s="160" t="s">
        <v>76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</row>
    <row r="6" spans="1:14" s="101" customFormat="1" ht="24" customHeight="1">
      <c r="A6" s="103"/>
      <c r="B6" s="103"/>
      <c r="C6" s="103"/>
      <c r="D6" s="161" t="s">
        <v>87</v>
      </c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101" customFormat="1" ht="24" hidden="1" customHeight="1">
      <c r="A7" s="103"/>
      <c r="B7" s="103"/>
      <c r="C7" s="103"/>
    </row>
    <row r="8" spans="1:14" s="101" customFormat="1" ht="24" customHeight="1">
      <c r="H8" s="160" t="s">
        <v>21</v>
      </c>
      <c r="I8" s="160"/>
      <c r="J8" s="160"/>
      <c r="L8" s="106"/>
      <c r="M8" s="106"/>
    </row>
    <row r="9" spans="1:14" s="101" customFormat="1" ht="24" customHeight="1">
      <c r="D9" s="101" t="s">
        <v>59</v>
      </c>
      <c r="H9" s="101" t="s">
        <v>61</v>
      </c>
      <c r="L9" s="101" t="s">
        <v>118</v>
      </c>
      <c r="N9" s="101" t="s">
        <v>56</v>
      </c>
    </row>
    <row r="10" spans="1:14" s="101" customFormat="1" ht="24" customHeight="1">
      <c r="D10" s="101" t="s">
        <v>60</v>
      </c>
      <c r="F10" s="101" t="s">
        <v>67</v>
      </c>
      <c r="H10" s="101" t="s">
        <v>90</v>
      </c>
      <c r="J10" s="100" t="s">
        <v>117</v>
      </c>
      <c r="L10" s="101" t="s">
        <v>120</v>
      </c>
      <c r="N10" s="101" t="s">
        <v>121</v>
      </c>
    </row>
    <row r="11" spans="1:14" s="103" customFormat="1" ht="24" customHeight="1">
      <c r="A11" s="101"/>
      <c r="B11" s="104" t="s">
        <v>5</v>
      </c>
      <c r="C11" s="101"/>
      <c r="D11" s="104" t="s">
        <v>100</v>
      </c>
      <c r="E11" s="101"/>
      <c r="F11" s="104" t="s">
        <v>68</v>
      </c>
      <c r="G11" s="101"/>
      <c r="H11" s="104" t="s">
        <v>91</v>
      </c>
      <c r="I11" s="101"/>
      <c r="J11" s="105" t="s">
        <v>61</v>
      </c>
      <c r="K11" s="101"/>
      <c r="L11" s="104" t="s">
        <v>119</v>
      </c>
      <c r="M11" s="101"/>
      <c r="N11" s="104" t="s">
        <v>20</v>
      </c>
    </row>
    <row r="12" spans="1:14" s="103" customFormat="1" ht="24" customHeight="1">
      <c r="A12" s="101"/>
      <c r="B12" s="101"/>
      <c r="C12" s="101"/>
      <c r="D12" s="101"/>
      <c r="E12" s="101"/>
      <c r="F12" s="101"/>
      <c r="G12" s="101"/>
      <c r="H12" s="101"/>
      <c r="I12" s="101"/>
      <c r="J12" s="100"/>
      <c r="K12" s="101"/>
      <c r="L12" s="101"/>
      <c r="M12" s="101"/>
      <c r="N12" s="101"/>
    </row>
    <row r="13" spans="1:14" s="31" customFormat="1" ht="24" customHeight="1">
      <c r="A13" s="30" t="s">
        <v>137</v>
      </c>
      <c r="B13" s="30"/>
      <c r="C13" s="30"/>
      <c r="D13" s="39">
        <f>T_SOFP!F80</f>
        <v>154000</v>
      </c>
      <c r="E13" s="39"/>
      <c r="F13" s="39">
        <f>T_SOFP!F81</f>
        <v>184035</v>
      </c>
      <c r="G13" s="39"/>
      <c r="H13" s="39">
        <f>T_SOFP!F83</f>
        <v>17640</v>
      </c>
      <c r="I13" s="39"/>
      <c r="J13" s="39">
        <f>T_SOFP!F84</f>
        <v>56025</v>
      </c>
      <c r="K13" s="36"/>
      <c r="L13" s="36">
        <f>T_SOFP!F88</f>
        <v>49738</v>
      </c>
      <c r="M13" s="36"/>
      <c r="N13" s="36">
        <f>SUM(D13,F13,H13,J13,L13)</f>
        <v>461438</v>
      </c>
    </row>
    <row r="14" spans="1:14" ht="23.25">
      <c r="A14" s="29" t="s">
        <v>102</v>
      </c>
      <c r="B14" s="126">
        <v>5</v>
      </c>
      <c r="C14" s="126"/>
      <c r="D14" s="39">
        <v>0</v>
      </c>
      <c r="E14" s="39"/>
      <c r="F14" s="39">
        <v>0</v>
      </c>
      <c r="G14" s="39"/>
      <c r="H14" s="39">
        <v>0</v>
      </c>
      <c r="I14" s="39"/>
      <c r="J14" s="39">
        <v>-10164</v>
      </c>
      <c r="K14" s="36"/>
      <c r="L14" s="39">
        <v>0</v>
      </c>
      <c r="N14" s="36">
        <f>SUM(D14,F14,H14,J14,L14)</f>
        <v>-10164</v>
      </c>
    </row>
    <row r="15" spans="1:14" s="31" customFormat="1" ht="24" customHeight="1">
      <c r="A15" s="29" t="s">
        <v>172</v>
      </c>
      <c r="B15" s="30"/>
      <c r="C15" s="30"/>
      <c r="D15" s="39">
        <v>0</v>
      </c>
      <c r="E15" s="39"/>
      <c r="F15" s="39">
        <v>0</v>
      </c>
      <c r="G15" s="39"/>
      <c r="H15" s="39">
        <v>0</v>
      </c>
      <c r="I15" s="39"/>
      <c r="J15" s="39">
        <f>T_PL!D111</f>
        <v>-12873</v>
      </c>
      <c r="K15" s="36"/>
      <c r="L15" s="102">
        <f>T_PL!D112</f>
        <v>-3483</v>
      </c>
      <c r="M15" s="36"/>
      <c r="N15" s="36">
        <f>SUM(D15,F15,H15,J15,L15)</f>
        <v>-16356</v>
      </c>
    </row>
    <row r="16" spans="1:14" s="31" customFormat="1" ht="24" customHeight="1" thickBot="1">
      <c r="A16" s="30" t="s">
        <v>167</v>
      </c>
      <c r="B16" s="30"/>
      <c r="C16" s="30"/>
      <c r="D16" s="32">
        <f>SUM(D13:D15)</f>
        <v>154000</v>
      </c>
      <c r="E16" s="33"/>
      <c r="F16" s="32">
        <f>SUM(F13:F15)</f>
        <v>184035</v>
      </c>
      <c r="G16" s="33"/>
      <c r="H16" s="32">
        <f>SUM(H13:H15)</f>
        <v>17640</v>
      </c>
      <c r="I16" s="33"/>
      <c r="J16" s="32">
        <f>SUM(J13:J15)</f>
        <v>32988</v>
      </c>
      <c r="K16" s="36"/>
      <c r="L16" s="32">
        <f>SUM(L13:L15)</f>
        <v>46255</v>
      </c>
      <c r="M16" s="36"/>
      <c r="N16" s="34">
        <f>SUM(D16,F16,H16,J16,L16)</f>
        <v>434918</v>
      </c>
    </row>
    <row r="17" spans="1:14" s="103" customFormat="1" ht="24" customHeight="1" thickTop="1">
      <c r="A17" s="101"/>
      <c r="B17" s="101"/>
      <c r="C17" s="101"/>
      <c r="D17" s="101"/>
      <c r="E17" s="101"/>
      <c r="F17" s="101"/>
      <c r="G17" s="101"/>
      <c r="H17" s="101"/>
      <c r="I17" s="101"/>
      <c r="J17" s="100"/>
      <c r="K17" s="101"/>
      <c r="L17" s="101"/>
      <c r="M17" s="101"/>
      <c r="N17" s="101"/>
    </row>
    <row r="18" spans="1:14" ht="24" customHeight="1">
      <c r="A18" s="30" t="s">
        <v>124</v>
      </c>
      <c r="B18" s="30"/>
      <c r="C18" s="30"/>
      <c r="D18" s="39">
        <v>154000</v>
      </c>
      <c r="E18" s="39"/>
      <c r="F18" s="39">
        <v>184035</v>
      </c>
      <c r="G18" s="39"/>
      <c r="H18" s="39">
        <v>16440</v>
      </c>
      <c r="I18" s="39"/>
      <c r="J18" s="39">
        <v>77110</v>
      </c>
      <c r="K18" s="36"/>
      <c r="L18" s="36">
        <v>57174</v>
      </c>
      <c r="M18" s="36"/>
      <c r="N18" s="36">
        <f>SUM(D18,F18,H18,J18,L18)</f>
        <v>488759</v>
      </c>
    </row>
    <row r="19" spans="1:14" s="31" customFormat="1" ht="24" customHeight="1">
      <c r="A19" s="29" t="s">
        <v>102</v>
      </c>
      <c r="B19" s="126">
        <v>5</v>
      </c>
      <c r="C19" s="126"/>
      <c r="D19" s="39">
        <v>0</v>
      </c>
      <c r="E19" s="39"/>
      <c r="F19" s="39">
        <v>0</v>
      </c>
      <c r="G19" s="39"/>
      <c r="H19" s="39">
        <v>0</v>
      </c>
      <c r="I19" s="39"/>
      <c r="J19" s="39">
        <v>-15400</v>
      </c>
      <c r="K19" s="36"/>
      <c r="L19" s="39">
        <v>0</v>
      </c>
      <c r="M19" s="36"/>
      <c r="N19" s="36">
        <f>SUM(D19,F19,H19,J19,L19)</f>
        <v>-15400</v>
      </c>
    </row>
    <row r="20" spans="1:14" s="31" customFormat="1" ht="24" customHeight="1">
      <c r="A20" s="29" t="s">
        <v>81</v>
      </c>
      <c r="B20" s="29"/>
      <c r="C20" s="29"/>
      <c r="D20" s="39">
        <v>0</v>
      </c>
      <c r="E20" s="39"/>
      <c r="F20" s="39">
        <v>0</v>
      </c>
      <c r="G20" s="39"/>
      <c r="H20" s="39">
        <v>0</v>
      </c>
      <c r="I20" s="39"/>
      <c r="J20" s="39">
        <f>T_PL!F111</f>
        <v>5492</v>
      </c>
      <c r="K20" s="36"/>
      <c r="L20" s="102">
        <f>T_PL!F112</f>
        <v>-3178</v>
      </c>
      <c r="M20" s="36"/>
      <c r="N20" s="36">
        <f>SUM(D20,F20,H20,J20,L20)</f>
        <v>2314</v>
      </c>
    </row>
    <row r="21" spans="1:14" s="31" customFormat="1" ht="24" customHeight="1" thickBot="1">
      <c r="A21" s="30" t="s">
        <v>166</v>
      </c>
      <c r="B21" s="30"/>
      <c r="C21" s="30"/>
      <c r="D21" s="32">
        <f>SUM(D18:D20)</f>
        <v>154000</v>
      </c>
      <c r="E21" s="33"/>
      <c r="F21" s="32">
        <f>SUM(F18:F20)</f>
        <v>184035</v>
      </c>
      <c r="G21" s="33"/>
      <c r="H21" s="32">
        <f>SUM(H18:H20)</f>
        <v>16440</v>
      </c>
      <c r="I21" s="33"/>
      <c r="J21" s="32">
        <f>SUM(J18:J20)</f>
        <v>67202</v>
      </c>
      <c r="K21" s="36"/>
      <c r="L21" s="40">
        <f>SUM(L18:L20)</f>
        <v>53996</v>
      </c>
      <c r="M21" s="36"/>
      <c r="N21" s="34">
        <f>SUM(D21,F21,H21,J21,L21)</f>
        <v>475673</v>
      </c>
    </row>
    <row r="22" spans="1:14" s="31" customFormat="1" ht="24" customHeight="1" thickTop="1">
      <c r="A22" s="29"/>
      <c r="B22" s="29"/>
      <c r="C22" s="29"/>
      <c r="D22" s="100"/>
      <c r="E22" s="100"/>
      <c r="F22" s="100"/>
      <c r="G22" s="101"/>
      <c r="H22" s="100"/>
      <c r="I22" s="101"/>
      <c r="J22" s="100"/>
      <c r="K22" s="100"/>
      <c r="L22" s="100"/>
      <c r="M22" s="100"/>
      <c r="N22" s="100"/>
    </row>
    <row r="23" spans="1:14" ht="24" customHeight="1">
      <c r="A23" s="99" t="s">
        <v>80</v>
      </c>
      <c r="B23" s="99"/>
      <c r="C23" s="99"/>
    </row>
    <row r="24" spans="1:14" ht="24" customHeight="1">
      <c r="D24" s="38">
        <f>D21-T_SOFP!D80</f>
        <v>0</v>
      </c>
      <c r="E24" s="38"/>
      <c r="F24" s="38">
        <f>F21-T_SOFP!D81</f>
        <v>0</v>
      </c>
      <c r="G24" s="38"/>
      <c r="H24" s="38">
        <f>H16-T_SOFP!D83</f>
        <v>0</v>
      </c>
      <c r="I24" s="38"/>
      <c r="J24" s="38">
        <f>J16-T_SOFP!D84</f>
        <v>0</v>
      </c>
      <c r="L24" s="36">
        <f>+L16-T_SOFP!D88</f>
        <v>0</v>
      </c>
      <c r="N24" s="36">
        <f>+N16-T_SOFP!D89</f>
        <v>0</v>
      </c>
    </row>
    <row r="41" spans="9:9" ht="24" customHeight="1">
      <c r="I41" s="54"/>
    </row>
    <row r="42" spans="9:9" ht="24" customHeight="1">
      <c r="I42" s="54"/>
    </row>
    <row r="46" spans="9:9" ht="24" customHeight="1">
      <c r="I46" s="54"/>
    </row>
  </sheetData>
  <mergeCells count="3">
    <mergeCell ref="D5:N5"/>
    <mergeCell ref="D6:N6"/>
    <mergeCell ref="H8:J8"/>
  </mergeCells>
  <pageMargins left="0.55118110236220474" right="0.19685039370078741" top="0.98425196850393704" bottom="0.31496062992125984" header="0.51181102362204722" footer="0.31496062992125984"/>
  <pageSetup paperSize="9" scale="70" firstPageNumber="9" orientation="portrait" useFirstPageNumber="1" r:id="rId1"/>
  <headerFooter alignWithMargins="0">
    <oddFooter>&amp;R&amp;"Angsana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AE83E-8661-4A1A-B905-A7A71E413D56}">
  <sheetPr>
    <tabColor rgb="FFFFFF00"/>
    <pageSetUpPr fitToPage="1"/>
  </sheetPr>
  <dimension ref="A1:U32"/>
  <sheetViews>
    <sheetView view="pageBreakPreview" zoomScaleNormal="80" zoomScaleSheetLayoutView="100" workbookViewId="0">
      <selection activeCell="A5" sqref="A5"/>
    </sheetView>
  </sheetViews>
  <sheetFormatPr defaultColWidth="9" defaultRowHeight="24" customHeight="1"/>
  <cols>
    <col min="1" max="1" width="42.59765625" style="29" customWidth="1"/>
    <col min="2" max="2" width="14" style="29" customWidth="1"/>
    <col min="3" max="3" width="1.75" style="29" customWidth="1"/>
    <col min="4" max="4" width="14" style="29" customWidth="1"/>
    <col min="5" max="5" width="1.75" style="29" customWidth="1"/>
    <col min="6" max="6" width="14" style="29" customWidth="1"/>
    <col min="7" max="7" width="1.75" style="29" customWidth="1"/>
    <col min="8" max="8" width="14" style="29" customWidth="1"/>
    <col min="9" max="9" width="1.75" style="29" customWidth="1"/>
    <col min="10" max="10" width="14" style="29" customWidth="1"/>
    <col min="11" max="11" width="1.84765625" style="29" customWidth="1"/>
    <col min="12" max="12" width="14" style="29" customWidth="1"/>
    <col min="13" max="16384" width="9" style="29"/>
  </cols>
  <sheetData>
    <row r="1" spans="1:12" ht="23.5">
      <c r="A1" s="107" t="str">
        <f>+T_SE.Conso!A1</f>
        <v>บริษัท เทคโนเมดิคัล จำกัด (มหาชน) และบริษัทย่อย</v>
      </c>
      <c r="B1" s="28"/>
      <c r="C1" s="28"/>
      <c r="D1" s="28"/>
      <c r="E1" s="28"/>
      <c r="F1" s="28"/>
      <c r="G1" s="28"/>
      <c r="H1" s="28"/>
      <c r="I1" s="28"/>
      <c r="L1" s="113" t="s">
        <v>77</v>
      </c>
    </row>
    <row r="2" spans="1:12" ht="23.5">
      <c r="A2" s="1" t="s">
        <v>138</v>
      </c>
      <c r="L2" s="113" t="s">
        <v>78</v>
      </c>
    </row>
    <row r="3" spans="1:12" ht="23.5">
      <c r="A3" s="107" t="str">
        <f>T_PL!A63</f>
        <v>สำหรับงวดหกเดือนสิ้นสุดวันที่ 30 มิถุนายน 2567 และ 2566</v>
      </c>
    </row>
    <row r="4" spans="1:12" ht="23.5">
      <c r="A4" s="107"/>
    </row>
    <row r="5" spans="1:12" s="112" customFormat="1" ht="23.25">
      <c r="D5" s="162" t="s">
        <v>76</v>
      </c>
      <c r="E5" s="162"/>
      <c r="F5" s="162"/>
      <c r="G5" s="162"/>
      <c r="H5" s="162"/>
      <c r="I5" s="162"/>
      <c r="J5" s="162"/>
      <c r="K5" s="162"/>
      <c r="L5" s="162"/>
    </row>
    <row r="6" spans="1:12" s="112" customFormat="1" ht="23.25">
      <c r="D6" s="163" t="s">
        <v>88</v>
      </c>
      <c r="E6" s="163"/>
      <c r="F6" s="163"/>
      <c r="G6" s="163"/>
      <c r="H6" s="163"/>
      <c r="I6" s="163"/>
      <c r="J6" s="163"/>
      <c r="K6" s="163"/>
      <c r="L6" s="163"/>
    </row>
    <row r="7" spans="1:12" s="110" customFormat="1" ht="23.25">
      <c r="H7" s="162" t="s">
        <v>21</v>
      </c>
      <c r="I7" s="162"/>
      <c r="J7" s="162"/>
    </row>
    <row r="8" spans="1:12" s="110" customFormat="1" ht="23.25">
      <c r="D8" s="110" t="s">
        <v>59</v>
      </c>
      <c r="H8" s="110" t="s">
        <v>61</v>
      </c>
    </row>
    <row r="9" spans="1:12" s="110" customFormat="1" ht="23.25">
      <c r="D9" s="110" t="s">
        <v>60</v>
      </c>
      <c r="F9" s="110" t="s">
        <v>67</v>
      </c>
      <c r="H9" s="110" t="s">
        <v>90</v>
      </c>
      <c r="L9" s="110" t="s">
        <v>89</v>
      </c>
    </row>
    <row r="10" spans="1:12" s="110" customFormat="1" ht="23.25">
      <c r="B10" s="104" t="s">
        <v>5</v>
      </c>
      <c r="D10" s="111" t="s">
        <v>100</v>
      </c>
      <c r="F10" s="111" t="s">
        <v>68</v>
      </c>
      <c r="H10" s="111" t="s">
        <v>91</v>
      </c>
      <c r="J10" s="111" t="s">
        <v>101</v>
      </c>
      <c r="L10" s="111" t="s">
        <v>20</v>
      </c>
    </row>
    <row r="11" spans="1:12" s="110" customFormat="1" ht="23.25"/>
    <row r="12" spans="1:12" ht="23.5">
      <c r="A12" s="30" t="str">
        <f>+T_SE.Conso!A13</f>
        <v>ยอดคงเหลือต้นงวด ณ วันที่ 1 มกราคม 2567</v>
      </c>
      <c r="D12" s="39">
        <f>T_SOFP!J80</f>
        <v>154000</v>
      </c>
      <c r="E12" s="39">
        <v>0</v>
      </c>
      <c r="F12" s="39">
        <f>T_SOFP!F81</f>
        <v>184035</v>
      </c>
      <c r="G12" s="39"/>
      <c r="H12" s="39">
        <f>T_SOFP!J83</f>
        <v>17640</v>
      </c>
      <c r="I12" s="39"/>
      <c r="J12" s="39">
        <f>T_SOFP!J84</f>
        <v>124527</v>
      </c>
      <c r="K12" s="36"/>
      <c r="L12" s="36">
        <f>SUM(D12,F12,H12,J12)</f>
        <v>480202</v>
      </c>
    </row>
    <row r="13" spans="1:12" ht="23.25">
      <c r="A13" s="29" t="s">
        <v>102</v>
      </c>
      <c r="B13" s="126">
        <v>5</v>
      </c>
      <c r="C13" s="126"/>
      <c r="D13" s="39">
        <v>0</v>
      </c>
      <c r="E13" s="39"/>
      <c r="F13" s="39">
        <v>0</v>
      </c>
      <c r="G13" s="39"/>
      <c r="H13" s="39">
        <v>0</v>
      </c>
      <c r="I13" s="39"/>
      <c r="J13" s="39">
        <v>-10164</v>
      </c>
      <c r="K13" s="36"/>
      <c r="L13" s="36">
        <f>SUM(D13,F13,H13,J13)</f>
        <v>-10164</v>
      </c>
    </row>
    <row r="14" spans="1:12" ht="23.25">
      <c r="A14" s="29" t="s">
        <v>81</v>
      </c>
      <c r="D14" s="39">
        <v>0</v>
      </c>
      <c r="E14" s="39"/>
      <c r="F14" s="39">
        <v>0</v>
      </c>
      <c r="G14" s="39"/>
      <c r="H14" s="39">
        <v>0</v>
      </c>
      <c r="I14" s="39"/>
      <c r="J14" s="39">
        <f>T_PL!H113</f>
        <v>220</v>
      </c>
      <c r="K14" s="36"/>
      <c r="L14" s="36">
        <f>SUM(D14,F14,H14,J14)</f>
        <v>220</v>
      </c>
    </row>
    <row r="15" spans="1:12" ht="24.25" thickBot="1">
      <c r="A15" s="30" t="str">
        <f>+T_SE.Conso!A16</f>
        <v>ยอดคงเหลือสิ้นงวด ณ วันที่ 30 มิถุนายน 2567</v>
      </c>
      <c r="D15" s="40">
        <f>SUM(D12:D14)</f>
        <v>154000</v>
      </c>
      <c r="E15" s="39"/>
      <c r="F15" s="40">
        <f>SUM(F12:F14)</f>
        <v>184035</v>
      </c>
      <c r="G15" s="39"/>
      <c r="H15" s="40">
        <f>SUM(H12:H14)</f>
        <v>17640</v>
      </c>
      <c r="I15" s="39"/>
      <c r="J15" s="40">
        <f>SUM(J12:J14)</f>
        <v>114583</v>
      </c>
      <c r="K15" s="36"/>
      <c r="L15" s="34">
        <f>SUM(D15,F15,H15,J15)</f>
        <v>470258</v>
      </c>
    </row>
    <row r="16" spans="1:12" thickTop="1">
      <c r="D16" s="41"/>
      <c r="E16" s="42"/>
      <c r="F16" s="41"/>
      <c r="G16" s="42"/>
      <c r="H16" s="41"/>
      <c r="I16" s="42"/>
      <c r="J16" s="41"/>
      <c r="K16" s="36"/>
      <c r="L16" s="35"/>
    </row>
    <row r="17" spans="1:12" ht="23.5">
      <c r="A17" s="30" t="str">
        <f>+T_SE.Conso!A18</f>
        <v>ยอดคงเหลือต้นงวด ณ วันที่ 1 มกราคม 2566</v>
      </c>
      <c r="D17" s="39">
        <v>154000</v>
      </c>
      <c r="E17" s="39">
        <v>0</v>
      </c>
      <c r="F17" s="39">
        <v>184035</v>
      </c>
      <c r="G17" s="39"/>
      <c r="H17" s="39">
        <v>16440</v>
      </c>
      <c r="I17" s="39"/>
      <c r="J17" s="39">
        <v>117153</v>
      </c>
      <c r="K17" s="36"/>
      <c r="L17" s="36">
        <f>SUM(D17,F17,H17,J17)</f>
        <v>471628</v>
      </c>
    </row>
    <row r="18" spans="1:12" ht="23.25">
      <c r="A18" s="29" t="s">
        <v>102</v>
      </c>
      <c r="B18" s="126">
        <v>5</v>
      </c>
      <c r="C18" s="126"/>
      <c r="D18" s="39">
        <v>0</v>
      </c>
      <c r="E18" s="39"/>
      <c r="F18" s="39">
        <v>0</v>
      </c>
      <c r="G18" s="39"/>
      <c r="H18" s="39">
        <v>0</v>
      </c>
      <c r="I18" s="39"/>
      <c r="J18" s="39">
        <f>T_SE.Conso!J19</f>
        <v>-15400</v>
      </c>
      <c r="K18" s="36"/>
      <c r="L18" s="36">
        <f>SUM(D18,F18,H18,J18)</f>
        <v>-15400</v>
      </c>
    </row>
    <row r="19" spans="1:12" ht="23.25">
      <c r="A19" s="29" t="s">
        <v>81</v>
      </c>
      <c r="D19" s="39">
        <v>0</v>
      </c>
      <c r="E19" s="39"/>
      <c r="F19" s="39">
        <v>0</v>
      </c>
      <c r="G19" s="39"/>
      <c r="H19" s="39">
        <v>0</v>
      </c>
      <c r="I19" s="39"/>
      <c r="J19" s="39">
        <f>T_PL!J113</f>
        <v>17418</v>
      </c>
      <c r="K19" s="36"/>
      <c r="L19" s="36">
        <f>SUM(D19,F19,H19,J19)</f>
        <v>17418</v>
      </c>
    </row>
    <row r="20" spans="1:12" ht="24.25" thickBot="1">
      <c r="A20" s="30" t="str">
        <f>+T_SE.Conso!A21</f>
        <v>ยอดคงเหลือสิ้นงวด ณ วันที่ 30 มิถุนายน 2566</v>
      </c>
      <c r="D20" s="40">
        <f>SUM(D17:D19)</f>
        <v>154000</v>
      </c>
      <c r="E20" s="39"/>
      <c r="F20" s="40">
        <f>SUM(F17:F19)</f>
        <v>184035</v>
      </c>
      <c r="G20" s="39"/>
      <c r="H20" s="40">
        <f>SUM(H17:H19)</f>
        <v>16440</v>
      </c>
      <c r="I20" s="39"/>
      <c r="J20" s="40">
        <f>SUM(J17:J19)</f>
        <v>119171</v>
      </c>
      <c r="K20" s="36"/>
      <c r="L20" s="34">
        <f>SUM(D20,F20,H20,J20)</f>
        <v>473646</v>
      </c>
    </row>
    <row r="21" spans="1:12" thickTop="1">
      <c r="B21" s="37"/>
      <c r="C21" s="37"/>
      <c r="D21" s="109"/>
      <c r="E21" s="109"/>
      <c r="F21" s="109"/>
      <c r="G21" s="110"/>
      <c r="H21" s="109"/>
      <c r="I21" s="110"/>
      <c r="J21" s="109"/>
      <c r="K21" s="36"/>
      <c r="L21" s="109"/>
    </row>
    <row r="22" spans="1:12" ht="23.25">
      <c r="A22" s="108" t="s">
        <v>80</v>
      </c>
    </row>
    <row r="27" spans="1:12" ht="24" customHeight="1">
      <c r="I27" s="54"/>
    </row>
    <row r="28" spans="1:12" ht="24" customHeight="1">
      <c r="I28" s="54"/>
    </row>
    <row r="32" spans="1:12" ht="24" customHeight="1">
      <c r="I32" s="54"/>
    </row>
  </sheetData>
  <mergeCells count="3">
    <mergeCell ref="D5:L5"/>
    <mergeCell ref="D6:L6"/>
    <mergeCell ref="H7:J7"/>
  </mergeCells>
  <pageMargins left="0.59055118110236227" right="0.35433070866141736" top="0.74803149606299213" bottom="0.74803149606299213" header="0.31496062992125984" footer="0.31496062992125984"/>
  <pageSetup paperSize="9" scale="75" firstPageNumber="10" orientation="portrait" useFirstPageNumber="1" r:id="rId1"/>
  <headerFooter alignWithMargins="0">
    <oddFooter>&amp;R&amp;"Angsana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4FCEA-BF9B-4C19-8D22-E74D710012E1}">
  <sheetPr>
    <tabColor rgb="FFFFFF00"/>
  </sheetPr>
  <dimension ref="A1:I89"/>
  <sheetViews>
    <sheetView view="pageBreakPreview" zoomScale="120" zoomScaleSheetLayoutView="120" workbookViewId="0">
      <selection activeCell="A5" sqref="A5"/>
    </sheetView>
  </sheetViews>
  <sheetFormatPr defaultColWidth="9" defaultRowHeight="24" customHeight="1"/>
  <cols>
    <col min="1" max="1" width="65" style="114" customWidth="1"/>
    <col min="2" max="2" width="2" style="114" customWidth="1"/>
    <col min="3" max="3" width="13.59765625" style="130" customWidth="1"/>
    <col min="4" max="4" width="2" style="130" customWidth="1"/>
    <col min="5" max="5" width="13.59765625" style="128" customWidth="1"/>
    <col min="6" max="6" width="2" style="129" customWidth="1"/>
    <col min="7" max="7" width="13.59765625" style="130" customWidth="1"/>
    <col min="8" max="8" width="2" style="114" customWidth="1"/>
    <col min="9" max="9" width="13.59765625" style="5" customWidth="1"/>
    <col min="10" max="16384" width="9" style="114"/>
  </cols>
  <sheetData>
    <row r="1" spans="1:9" ht="24" customHeight="1">
      <c r="A1" s="118" t="str">
        <f>+T_SE.Separate!A1</f>
        <v>บริษัท เทคโนเมดิคัล จำกัด (มหาชน) และบริษัทย่อย</v>
      </c>
      <c r="B1" s="124"/>
      <c r="C1" s="127"/>
      <c r="D1" s="127"/>
      <c r="I1" s="125" t="s">
        <v>77</v>
      </c>
    </row>
    <row r="2" spans="1:9" ht="24" customHeight="1">
      <c r="A2" s="25" t="s">
        <v>40</v>
      </c>
      <c r="B2" s="124"/>
      <c r="C2" s="127"/>
      <c r="D2" s="127"/>
      <c r="I2" s="125" t="s">
        <v>78</v>
      </c>
    </row>
    <row r="3" spans="1:9" ht="24" customHeight="1">
      <c r="A3" s="118" t="str">
        <f>+T_SE.Separate!A3</f>
        <v>สำหรับงวดหกเดือนสิ้นสุดวันที่ 30 มิถุนายน 2567 และ 2566</v>
      </c>
      <c r="B3" s="124"/>
      <c r="C3" s="127"/>
      <c r="D3" s="127"/>
      <c r="E3" s="131"/>
    </row>
    <row r="4" spans="1:9" ht="24" customHeight="1">
      <c r="A4" s="118"/>
      <c r="B4" s="124"/>
      <c r="C4" s="127"/>
      <c r="D4" s="127"/>
      <c r="E4" s="131"/>
    </row>
    <row r="5" spans="1:9" ht="24" customHeight="1">
      <c r="A5" s="123"/>
      <c r="B5" s="124"/>
      <c r="C5" s="164" t="s">
        <v>76</v>
      </c>
      <c r="D5" s="164"/>
      <c r="E5" s="164"/>
      <c r="F5" s="164"/>
      <c r="G5" s="164"/>
      <c r="H5" s="164"/>
      <c r="I5" s="164"/>
    </row>
    <row r="6" spans="1:9" ht="24" customHeight="1">
      <c r="A6" s="123"/>
      <c r="B6" s="124"/>
      <c r="C6" s="165" t="s">
        <v>87</v>
      </c>
      <c r="D6" s="165"/>
      <c r="E6" s="165"/>
      <c r="F6" s="132"/>
      <c r="G6" s="166" t="s">
        <v>88</v>
      </c>
      <c r="H6" s="166"/>
      <c r="I6" s="166"/>
    </row>
    <row r="7" spans="1:9" ht="24" customHeight="1">
      <c r="A7" s="123"/>
      <c r="C7" s="133">
        <v>2567</v>
      </c>
      <c r="D7" s="134"/>
      <c r="E7" s="135">
        <v>2566</v>
      </c>
      <c r="F7" s="136"/>
      <c r="G7" s="133">
        <f>+C7</f>
        <v>2567</v>
      </c>
      <c r="H7" s="120"/>
      <c r="I7" s="122">
        <f>+E7</f>
        <v>2566</v>
      </c>
    </row>
    <row r="8" spans="1:9" ht="24" customHeight="1">
      <c r="A8" s="118" t="s">
        <v>41</v>
      </c>
      <c r="B8" s="117"/>
      <c r="C8" s="137"/>
      <c r="D8" s="137"/>
      <c r="E8" s="138"/>
    </row>
    <row r="9" spans="1:9" ht="24" customHeight="1">
      <c r="A9" s="121" t="s">
        <v>140</v>
      </c>
      <c r="B9" s="117"/>
      <c r="C9" s="139">
        <f>+T_SE.Conso!N15</f>
        <v>-16356</v>
      </c>
      <c r="D9" s="137"/>
      <c r="E9" s="139">
        <v>2314</v>
      </c>
      <c r="G9" s="139">
        <f>+T_SE.Separate!L14</f>
        <v>220</v>
      </c>
      <c r="H9" s="12"/>
      <c r="I9" s="12">
        <v>17418</v>
      </c>
    </row>
    <row r="10" spans="1:9" ht="24" customHeight="1">
      <c r="A10" s="152" t="s">
        <v>42</v>
      </c>
      <c r="B10" s="117"/>
      <c r="D10" s="137"/>
      <c r="E10" s="139"/>
      <c r="I10" s="12"/>
    </row>
    <row r="11" spans="1:9" ht="24" customHeight="1">
      <c r="A11" s="121" t="s">
        <v>58</v>
      </c>
      <c r="B11" s="117"/>
      <c r="C11" s="139">
        <v>1096</v>
      </c>
      <c r="D11" s="139"/>
      <c r="E11" s="139">
        <v>7054</v>
      </c>
      <c r="F11" s="139"/>
      <c r="G11" s="139">
        <v>902</v>
      </c>
      <c r="H11" s="12"/>
      <c r="I11" s="12">
        <v>6672</v>
      </c>
    </row>
    <row r="12" spans="1:9" ht="24" customHeight="1">
      <c r="A12" s="121" t="s">
        <v>43</v>
      </c>
      <c r="B12" s="117"/>
      <c r="C12" s="139">
        <v>19323</v>
      </c>
      <c r="D12" s="137"/>
      <c r="E12" s="139">
        <v>14544</v>
      </c>
      <c r="G12" s="139">
        <v>12088</v>
      </c>
      <c r="H12" s="116"/>
      <c r="I12" s="12">
        <v>10446</v>
      </c>
    </row>
    <row r="13" spans="1:9" ht="24" customHeight="1">
      <c r="A13" s="114" t="s">
        <v>153</v>
      </c>
      <c r="B13" s="117"/>
      <c r="C13" s="139">
        <v>1678</v>
      </c>
      <c r="D13" s="137"/>
      <c r="E13" s="139">
        <v>1313</v>
      </c>
      <c r="G13" s="139">
        <v>1583</v>
      </c>
      <c r="H13" s="116"/>
      <c r="I13" s="12">
        <v>1313</v>
      </c>
    </row>
    <row r="14" spans="1:9" ht="24" customHeight="1">
      <c r="A14" s="114" t="s">
        <v>177</v>
      </c>
      <c r="B14" s="117"/>
      <c r="C14" s="139">
        <v>1437</v>
      </c>
      <c r="D14" s="137"/>
      <c r="E14" s="139">
        <v>601</v>
      </c>
      <c r="G14" s="139">
        <v>1437</v>
      </c>
      <c r="H14" s="116"/>
      <c r="I14" s="12">
        <v>601</v>
      </c>
    </row>
    <row r="15" spans="1:9" ht="24" customHeight="1">
      <c r="A15" s="114" t="s">
        <v>173</v>
      </c>
      <c r="B15" s="117"/>
      <c r="C15" s="139">
        <v>-195</v>
      </c>
      <c r="D15" s="137"/>
      <c r="E15" s="139">
        <v>-972</v>
      </c>
      <c r="G15" s="139">
        <v>-195</v>
      </c>
      <c r="H15" s="116"/>
      <c r="I15" s="12">
        <v>-972</v>
      </c>
    </row>
    <row r="16" spans="1:9" ht="24" customHeight="1">
      <c r="A16" s="114" t="s">
        <v>75</v>
      </c>
      <c r="B16" s="117"/>
      <c r="C16" s="139">
        <v>29</v>
      </c>
      <c r="D16" s="137"/>
      <c r="E16" s="139">
        <v>46</v>
      </c>
      <c r="G16" s="139">
        <v>28</v>
      </c>
      <c r="H16" s="116"/>
      <c r="I16" s="12">
        <v>46</v>
      </c>
    </row>
    <row r="17" spans="1:9" ht="24" customHeight="1">
      <c r="A17" s="114" t="s">
        <v>110</v>
      </c>
      <c r="B17" s="117"/>
      <c r="C17" s="139">
        <v>3381</v>
      </c>
      <c r="D17" s="137"/>
      <c r="E17" s="139">
        <v>133</v>
      </c>
      <c r="G17" s="139">
        <v>3381</v>
      </c>
      <c r="H17" s="116"/>
      <c r="I17" s="12">
        <v>133</v>
      </c>
    </row>
    <row r="18" spans="1:9" ht="24" customHeight="1">
      <c r="A18" s="114" t="s">
        <v>114</v>
      </c>
      <c r="B18" s="117"/>
      <c r="C18" s="139">
        <v>2109</v>
      </c>
      <c r="D18" s="137"/>
      <c r="E18" s="139">
        <v>1652</v>
      </c>
      <c r="G18" s="139">
        <v>2109</v>
      </c>
      <c r="H18" s="116"/>
      <c r="I18" s="12">
        <v>1652</v>
      </c>
    </row>
    <row r="19" spans="1:9" ht="24" customHeight="1">
      <c r="A19" s="114" t="s">
        <v>175</v>
      </c>
      <c r="B19" s="117"/>
      <c r="C19" s="139">
        <v>-38</v>
      </c>
      <c r="D19" s="137"/>
      <c r="E19" s="139">
        <v>-374</v>
      </c>
      <c r="G19" s="139">
        <v>-3</v>
      </c>
      <c r="H19" s="116"/>
      <c r="I19" s="12">
        <v>-374</v>
      </c>
    </row>
    <row r="20" spans="1:9" ht="24" customHeight="1">
      <c r="A20" s="114" t="s">
        <v>130</v>
      </c>
      <c r="B20" s="117"/>
      <c r="C20" s="139">
        <v>685</v>
      </c>
      <c r="D20" s="137"/>
      <c r="E20" s="139">
        <v>-468</v>
      </c>
      <c r="G20" s="139">
        <v>494</v>
      </c>
      <c r="H20" s="116"/>
      <c r="I20" s="12">
        <v>-468</v>
      </c>
    </row>
    <row r="21" spans="1:9" ht="24" customHeight="1">
      <c r="A21" s="121" t="s">
        <v>44</v>
      </c>
      <c r="B21" s="117"/>
      <c r="C21" s="139">
        <v>-162</v>
      </c>
      <c r="D21" s="137"/>
      <c r="E21" s="139">
        <v>-69</v>
      </c>
      <c r="G21" s="139">
        <v>-132</v>
      </c>
      <c r="H21" s="116"/>
      <c r="I21" s="12">
        <v>-69</v>
      </c>
    </row>
    <row r="22" spans="1:9" ht="24" customHeight="1">
      <c r="A22" s="114" t="s">
        <v>45</v>
      </c>
      <c r="B22" s="117"/>
      <c r="C22" s="139">
        <v>9566</v>
      </c>
      <c r="D22" s="137"/>
      <c r="E22" s="139">
        <v>7089</v>
      </c>
      <c r="G22" s="139">
        <v>6534</v>
      </c>
      <c r="H22" s="116"/>
      <c r="I22" s="12">
        <v>5085</v>
      </c>
    </row>
    <row r="23" spans="1:9" ht="24" customHeight="1">
      <c r="A23" s="152" t="s">
        <v>46</v>
      </c>
      <c r="B23" s="117"/>
      <c r="C23" s="139"/>
      <c r="D23" s="137"/>
      <c r="E23" s="139"/>
      <c r="G23" s="139"/>
      <c r="H23" s="116"/>
      <c r="I23" s="12"/>
    </row>
    <row r="24" spans="1:9" ht="24" customHeight="1">
      <c r="A24" s="121" t="s">
        <v>22</v>
      </c>
      <c r="B24" s="117"/>
      <c r="C24" s="139">
        <v>-4372</v>
      </c>
      <c r="D24" s="137"/>
      <c r="E24" s="139">
        <v>-5853</v>
      </c>
      <c r="G24" s="139">
        <v>-3655</v>
      </c>
      <c r="H24" s="116"/>
      <c r="I24" s="12">
        <v>-2016</v>
      </c>
    </row>
    <row r="25" spans="1:9" ht="24" customHeight="1">
      <c r="A25" s="121" t="s">
        <v>145</v>
      </c>
      <c r="B25" s="117"/>
      <c r="C25" s="139">
        <v>-4749</v>
      </c>
      <c r="D25" s="137"/>
      <c r="E25" s="139">
        <v>601</v>
      </c>
      <c r="G25" s="139">
        <v>-6151</v>
      </c>
      <c r="H25" s="116"/>
      <c r="I25" s="12">
        <v>3739</v>
      </c>
    </row>
    <row r="26" spans="1:9" ht="24" customHeight="1">
      <c r="A26" s="121" t="s">
        <v>29</v>
      </c>
      <c r="B26" s="117"/>
      <c r="C26" s="139">
        <v>8826</v>
      </c>
      <c r="D26" s="137"/>
      <c r="E26" s="139">
        <v>-27180</v>
      </c>
      <c r="G26" s="139">
        <v>8856</v>
      </c>
      <c r="H26" s="116"/>
      <c r="I26" s="12">
        <v>-27178</v>
      </c>
    </row>
    <row r="27" spans="1:9" ht="24" customHeight="1">
      <c r="A27" s="114" t="s">
        <v>31</v>
      </c>
      <c r="C27" s="139">
        <v>40</v>
      </c>
      <c r="D27" s="137"/>
      <c r="E27" s="139">
        <v>15</v>
      </c>
      <c r="G27" s="139">
        <v>0</v>
      </c>
      <c r="H27" s="116"/>
      <c r="I27" s="12">
        <v>0</v>
      </c>
    </row>
    <row r="28" spans="1:9" ht="24" customHeight="1">
      <c r="A28" s="153" t="s">
        <v>174</v>
      </c>
      <c r="D28" s="137"/>
      <c r="E28" s="139"/>
      <c r="H28" s="116"/>
      <c r="I28" s="114"/>
    </row>
    <row r="29" spans="1:9" ht="24" customHeight="1">
      <c r="A29" s="114" t="s">
        <v>47</v>
      </c>
      <c r="C29" s="139">
        <v>-18387</v>
      </c>
      <c r="D29" s="137"/>
      <c r="E29" s="139">
        <v>-3260</v>
      </c>
      <c r="G29" s="139">
        <v>-18410</v>
      </c>
      <c r="H29" s="116"/>
      <c r="I29" s="12">
        <v>-3260</v>
      </c>
    </row>
    <row r="30" spans="1:9" ht="24" customHeight="1">
      <c r="A30" s="114" t="s">
        <v>149</v>
      </c>
      <c r="C30" s="139">
        <v>-10836</v>
      </c>
      <c r="D30" s="137"/>
      <c r="E30" s="139">
        <v>305</v>
      </c>
      <c r="G30" s="139">
        <v>-6742</v>
      </c>
      <c r="H30" s="116"/>
      <c r="I30" s="12">
        <v>96</v>
      </c>
    </row>
    <row r="31" spans="1:9" ht="24" customHeight="1">
      <c r="A31" s="114" t="s">
        <v>169</v>
      </c>
      <c r="C31" s="140">
        <v>-410</v>
      </c>
      <c r="D31" s="137"/>
      <c r="E31" s="140">
        <v>-560</v>
      </c>
      <c r="G31" s="140">
        <v>-410</v>
      </c>
      <c r="H31" s="117"/>
      <c r="I31" s="9">
        <v>-560</v>
      </c>
    </row>
    <row r="32" spans="1:9" ht="24" customHeight="1">
      <c r="A32" s="114" t="s">
        <v>161</v>
      </c>
      <c r="C32" s="141">
        <f>SUM(C9:C31)</f>
        <v>-7335</v>
      </c>
      <c r="E32" s="141">
        <f>SUM(E9:E31)</f>
        <v>-3069</v>
      </c>
      <c r="G32" s="141">
        <f>SUM(G9:G31)</f>
        <v>1934</v>
      </c>
      <c r="I32" s="115">
        <f>SUM(I9:I31)</f>
        <v>12304</v>
      </c>
    </row>
    <row r="33" spans="1:9" ht="24" customHeight="1">
      <c r="A33" s="114" t="s">
        <v>154</v>
      </c>
      <c r="C33" s="141">
        <v>-2918</v>
      </c>
      <c r="E33" s="142">
        <v>-4918</v>
      </c>
      <c r="G33" s="141">
        <v>-2549</v>
      </c>
      <c r="I33" s="56">
        <v>-4729.1499999999996</v>
      </c>
    </row>
    <row r="34" spans="1:9" ht="24" customHeight="1">
      <c r="A34" s="118" t="s">
        <v>160</v>
      </c>
      <c r="C34" s="143">
        <f>SUM(C32:C33)</f>
        <v>-10253</v>
      </c>
      <c r="E34" s="144">
        <f>SUM(E32:E33)</f>
        <v>-7987</v>
      </c>
      <c r="G34" s="143">
        <f>SUM(G32:G33)</f>
        <v>-615</v>
      </c>
      <c r="I34" s="19">
        <f>SUM(I32:I33)</f>
        <v>7574.85</v>
      </c>
    </row>
    <row r="35" spans="1:9" ht="24" customHeight="1">
      <c r="A35" s="118" t="str">
        <f>+A1</f>
        <v>บริษัท เทคโนเมดิคัล จำกัด (มหาชน) และบริษัทย่อย</v>
      </c>
      <c r="E35" s="130"/>
      <c r="H35" s="116"/>
      <c r="I35" s="12" t="s">
        <v>77</v>
      </c>
    </row>
    <row r="36" spans="1:9" ht="24" customHeight="1">
      <c r="A36" s="118" t="s">
        <v>48</v>
      </c>
      <c r="E36" s="130"/>
      <c r="H36" s="116"/>
      <c r="I36" s="12" t="s">
        <v>78</v>
      </c>
    </row>
    <row r="37" spans="1:9" ht="24" customHeight="1">
      <c r="A37" s="118" t="str">
        <f>A3</f>
        <v>สำหรับงวดหกเดือนสิ้นสุดวันที่ 30 มิถุนายน 2567 และ 2566</v>
      </c>
      <c r="H37" s="116"/>
    </row>
    <row r="38" spans="1:9" ht="14.25" customHeight="1">
      <c r="A38" s="118"/>
      <c r="H38" s="116"/>
    </row>
    <row r="39" spans="1:9" ht="24" customHeight="1">
      <c r="C39" s="164" t="s">
        <v>76</v>
      </c>
      <c r="D39" s="164"/>
      <c r="E39" s="164"/>
      <c r="F39" s="164"/>
      <c r="G39" s="164"/>
      <c r="H39" s="164"/>
      <c r="I39" s="164"/>
    </row>
    <row r="40" spans="1:9" ht="24" customHeight="1">
      <c r="C40" s="165" t="s">
        <v>87</v>
      </c>
      <c r="D40" s="165"/>
      <c r="E40" s="165"/>
      <c r="F40" s="132"/>
      <c r="G40" s="166" t="s">
        <v>88</v>
      </c>
      <c r="H40" s="166"/>
      <c r="I40" s="166"/>
    </row>
    <row r="41" spans="1:9" ht="24" customHeight="1">
      <c r="C41" s="133">
        <f>+C7</f>
        <v>2567</v>
      </c>
      <c r="D41" s="134"/>
      <c r="E41" s="133">
        <f>+E7</f>
        <v>2566</v>
      </c>
      <c r="F41" s="136"/>
      <c r="G41" s="133">
        <f>+G7</f>
        <v>2567</v>
      </c>
      <c r="H41" s="120"/>
      <c r="I41" s="119">
        <f>+I7</f>
        <v>2566</v>
      </c>
    </row>
    <row r="42" spans="1:9" ht="24" customHeight="1">
      <c r="A42" s="118" t="s">
        <v>49</v>
      </c>
      <c r="H42" s="116"/>
    </row>
    <row r="43" spans="1:9" ht="24" customHeight="1">
      <c r="A43" s="114" t="s">
        <v>74</v>
      </c>
      <c r="C43" s="139">
        <v>-7786</v>
      </c>
      <c r="D43" s="139"/>
      <c r="E43" s="139">
        <v>-33816</v>
      </c>
      <c r="G43" s="139">
        <v>-1536</v>
      </c>
      <c r="H43" s="12"/>
      <c r="I43" s="12">
        <v>-2732</v>
      </c>
    </row>
    <row r="44" spans="1:9" ht="24" customHeight="1">
      <c r="A44" s="114" t="s">
        <v>107</v>
      </c>
      <c r="C44" s="139">
        <v>0</v>
      </c>
      <c r="D44" s="139"/>
      <c r="E44" s="139">
        <v>-93</v>
      </c>
      <c r="G44" s="139">
        <v>0</v>
      </c>
      <c r="H44" s="12"/>
      <c r="I44" s="12">
        <v>-93</v>
      </c>
    </row>
    <row r="45" spans="1:9" ht="24" customHeight="1">
      <c r="A45" s="114" t="s">
        <v>50</v>
      </c>
      <c r="C45" s="139">
        <v>0</v>
      </c>
      <c r="D45" s="139"/>
      <c r="E45" s="139">
        <v>-598</v>
      </c>
      <c r="G45" s="139">
        <v>0</v>
      </c>
      <c r="H45" s="12"/>
      <c r="I45" s="12">
        <v>0</v>
      </c>
    </row>
    <row r="46" spans="1:9" ht="24" customHeight="1">
      <c r="A46" s="114" t="s">
        <v>85</v>
      </c>
      <c r="C46" s="139">
        <v>120</v>
      </c>
      <c r="D46" s="139"/>
      <c r="E46" s="139">
        <v>374</v>
      </c>
      <c r="G46" s="139">
        <v>3</v>
      </c>
      <c r="H46" s="12"/>
      <c r="I46" s="12">
        <v>374</v>
      </c>
    </row>
    <row r="47" spans="1:9" ht="24" customHeight="1">
      <c r="A47" s="114" t="s">
        <v>51</v>
      </c>
      <c r="C47" s="139">
        <v>157</v>
      </c>
      <c r="D47" s="139"/>
      <c r="E47" s="139">
        <v>69</v>
      </c>
      <c r="G47" s="139">
        <v>127</v>
      </c>
      <c r="H47" s="12"/>
      <c r="I47" s="12">
        <v>69</v>
      </c>
    </row>
    <row r="48" spans="1:9" ht="24" customHeight="1">
      <c r="A48" s="118" t="s">
        <v>178</v>
      </c>
      <c r="C48" s="145">
        <f>SUM(C43:C47)</f>
        <v>-7509</v>
      </c>
      <c r="D48" s="139"/>
      <c r="E48" s="145">
        <f>SUM(E43:E47)</f>
        <v>-34064</v>
      </c>
      <c r="G48" s="145">
        <f>SUM(G43:G47)</f>
        <v>-1406</v>
      </c>
      <c r="H48" s="12"/>
      <c r="I48" s="8">
        <f>SUM(I43:I47)</f>
        <v>-2382</v>
      </c>
    </row>
    <row r="49" spans="1:9" ht="15" customHeight="1">
      <c r="I49" s="2"/>
    </row>
    <row r="50" spans="1:9" ht="24" customHeight="1">
      <c r="A50" s="118" t="s">
        <v>52</v>
      </c>
      <c r="I50" s="2"/>
    </row>
    <row r="51" spans="1:9" ht="24" customHeight="1">
      <c r="A51" s="114" t="s">
        <v>158</v>
      </c>
      <c r="C51" s="128">
        <v>29021</v>
      </c>
      <c r="D51" s="128"/>
      <c r="E51" s="128">
        <v>25705</v>
      </c>
      <c r="G51" s="128">
        <v>29021</v>
      </c>
      <c r="H51" s="2"/>
      <c r="I51" s="2">
        <v>25705</v>
      </c>
    </row>
    <row r="52" spans="1:9" ht="21.65" customHeight="1">
      <c r="A52" s="114" t="s">
        <v>131</v>
      </c>
      <c r="C52" s="146">
        <v>0</v>
      </c>
      <c r="D52" s="146"/>
      <c r="E52" s="146">
        <v>0</v>
      </c>
      <c r="G52" s="146">
        <v>-20000</v>
      </c>
      <c r="H52" s="24"/>
      <c r="I52" s="24">
        <v>-10000</v>
      </c>
    </row>
    <row r="53" spans="1:9" ht="24" customHeight="1">
      <c r="A53" s="114" t="s">
        <v>157</v>
      </c>
      <c r="C53" s="128">
        <v>0</v>
      </c>
      <c r="D53" s="128"/>
      <c r="E53" s="128">
        <v>19973</v>
      </c>
      <c r="G53" s="128">
        <v>0</v>
      </c>
      <c r="H53" s="2"/>
      <c r="I53" s="2">
        <v>0</v>
      </c>
    </row>
    <row r="54" spans="1:9" ht="24" customHeight="1">
      <c r="A54" s="114" t="s">
        <v>159</v>
      </c>
      <c r="C54" s="128">
        <v>-5818</v>
      </c>
      <c r="D54" s="128"/>
      <c r="E54" s="128">
        <v>0</v>
      </c>
      <c r="F54" s="147"/>
      <c r="G54" s="128">
        <v>0</v>
      </c>
      <c r="H54" s="2"/>
      <c r="I54" s="2">
        <v>0</v>
      </c>
    </row>
    <row r="55" spans="1:9" ht="24" customHeight="1">
      <c r="A55" s="114" t="s">
        <v>156</v>
      </c>
      <c r="C55" s="128">
        <v>-3061</v>
      </c>
      <c r="D55" s="128"/>
      <c r="E55" s="128">
        <v>-3056</v>
      </c>
      <c r="G55" s="128">
        <v>-3061</v>
      </c>
      <c r="H55" s="2"/>
      <c r="I55" s="2">
        <v>-3056</v>
      </c>
    </row>
    <row r="56" spans="1:9" ht="24" customHeight="1">
      <c r="A56" s="55" t="s">
        <v>102</v>
      </c>
      <c r="C56" s="128">
        <v>-10164</v>
      </c>
      <c r="D56" s="128"/>
      <c r="E56" s="128">
        <v>-15400</v>
      </c>
      <c r="G56" s="128">
        <v>-10164</v>
      </c>
      <c r="H56" s="2"/>
      <c r="I56" s="2">
        <v>-15400</v>
      </c>
    </row>
    <row r="57" spans="1:9" ht="24" customHeight="1">
      <c r="A57" s="55" t="s">
        <v>155</v>
      </c>
      <c r="C57" s="128">
        <v>-7958</v>
      </c>
      <c r="D57" s="128"/>
      <c r="E57" s="128">
        <v>-7155</v>
      </c>
      <c r="G57" s="128">
        <v>-5323</v>
      </c>
      <c r="H57" s="2"/>
      <c r="I57" s="2">
        <v>-5427</v>
      </c>
    </row>
    <row r="58" spans="1:9" ht="24" customHeight="1">
      <c r="A58" s="118" t="s">
        <v>113</v>
      </c>
      <c r="C58" s="144">
        <f>SUM(C51:C57)</f>
        <v>2020</v>
      </c>
      <c r="D58" s="128"/>
      <c r="E58" s="144">
        <f>SUM(E51:E57)</f>
        <v>20067</v>
      </c>
      <c r="G58" s="144">
        <f>SUM(G51:G57)</f>
        <v>-9527</v>
      </c>
      <c r="H58" s="2"/>
      <c r="I58" s="19">
        <f>SUM(I51:I57)</f>
        <v>-8178</v>
      </c>
    </row>
    <row r="59" spans="1:9" ht="15.75" customHeight="1">
      <c r="I59" s="2"/>
    </row>
    <row r="60" spans="1:9" ht="24" customHeight="1">
      <c r="A60" s="118" t="s">
        <v>132</v>
      </c>
      <c r="C60" s="141">
        <f>+C34+C48+C58</f>
        <v>-15742</v>
      </c>
      <c r="E60" s="141">
        <f>+E34+E48+E58</f>
        <v>-21984</v>
      </c>
      <c r="G60" s="141">
        <f>+G34+G48+G58</f>
        <v>-11548</v>
      </c>
      <c r="I60" s="115">
        <f>+I34+I48+I58</f>
        <v>-2985.1499999999996</v>
      </c>
    </row>
    <row r="61" spans="1:9" ht="15" customHeight="1">
      <c r="I61" s="2"/>
    </row>
    <row r="62" spans="1:9" ht="24" customHeight="1">
      <c r="A62" s="118" t="s">
        <v>82</v>
      </c>
      <c r="C62" s="148">
        <f>+T_SOFP!F13</f>
        <v>72392</v>
      </c>
      <c r="D62" s="128"/>
      <c r="E62" s="148">
        <v>100069</v>
      </c>
      <c r="G62" s="148">
        <f>+T_SOFP!J13</f>
        <v>56877</v>
      </c>
      <c r="H62" s="2"/>
      <c r="I62" s="20">
        <v>51435</v>
      </c>
    </row>
    <row r="63" spans="1:9" ht="15.75" customHeight="1">
      <c r="C63" s="128"/>
      <c r="D63" s="128"/>
      <c r="G63" s="128"/>
      <c r="H63" s="2"/>
      <c r="I63" s="2"/>
    </row>
    <row r="64" spans="1:9" ht="24" customHeight="1" thickBot="1">
      <c r="A64" s="118" t="s">
        <v>83</v>
      </c>
      <c r="C64" s="149">
        <f>SUM(C60:C62)</f>
        <v>56650</v>
      </c>
      <c r="D64" s="128"/>
      <c r="E64" s="149">
        <f>SUM(E60:E62)</f>
        <v>78085</v>
      </c>
      <c r="G64" s="149">
        <f>SUM(G60:G62)</f>
        <v>45329</v>
      </c>
      <c r="H64" s="2"/>
      <c r="I64" s="21">
        <f>SUM(I60:I62)</f>
        <v>48449.85</v>
      </c>
    </row>
    <row r="65" spans="1:9" ht="24" customHeight="1" thickTop="1">
      <c r="A65" s="118" t="str">
        <f>+A35</f>
        <v>บริษัท เทคโนเมดิคัล จำกัด (มหาชน) และบริษัทย่อย</v>
      </c>
      <c r="E65" s="130"/>
      <c r="H65" s="116"/>
      <c r="I65" s="12" t="s">
        <v>77</v>
      </c>
    </row>
    <row r="66" spans="1:9" ht="24" customHeight="1">
      <c r="A66" s="118" t="s">
        <v>48</v>
      </c>
      <c r="E66" s="130"/>
      <c r="H66" s="116"/>
      <c r="I66" s="12" t="s">
        <v>78</v>
      </c>
    </row>
    <row r="67" spans="1:9" ht="24" customHeight="1">
      <c r="A67" s="118" t="str">
        <f>A37</f>
        <v>สำหรับงวดหกเดือนสิ้นสุดวันที่ 30 มิถุนายน 2567 และ 2566</v>
      </c>
      <c r="H67" s="116"/>
    </row>
    <row r="68" spans="1:9" ht="14.25" customHeight="1">
      <c r="A68" s="118"/>
      <c r="H68" s="116"/>
    </row>
    <row r="69" spans="1:9" ht="24" customHeight="1">
      <c r="C69" s="164" t="s">
        <v>76</v>
      </c>
      <c r="D69" s="164"/>
      <c r="E69" s="164"/>
      <c r="F69" s="164"/>
      <c r="G69" s="164"/>
      <c r="H69" s="164"/>
      <c r="I69" s="164"/>
    </row>
    <row r="70" spans="1:9" ht="24" customHeight="1">
      <c r="C70" s="165" t="s">
        <v>87</v>
      </c>
      <c r="D70" s="165"/>
      <c r="E70" s="165"/>
      <c r="F70" s="132"/>
      <c r="G70" s="166" t="s">
        <v>88</v>
      </c>
      <c r="H70" s="166"/>
      <c r="I70" s="166"/>
    </row>
    <row r="71" spans="1:9" ht="24" customHeight="1">
      <c r="C71" s="133">
        <f>+C41</f>
        <v>2567</v>
      </c>
      <c r="D71" s="134"/>
      <c r="E71" s="133">
        <f>+E41</f>
        <v>2566</v>
      </c>
      <c r="F71" s="136"/>
      <c r="G71" s="133">
        <f>+G41</f>
        <v>2567</v>
      </c>
      <c r="H71" s="120"/>
      <c r="I71" s="119">
        <f>+I41</f>
        <v>2566</v>
      </c>
    </row>
    <row r="72" spans="1:9" ht="24" customHeight="1">
      <c r="A72" s="118" t="s">
        <v>53</v>
      </c>
      <c r="H72" s="116"/>
    </row>
    <row r="73" spans="1:9" ht="24" customHeight="1">
      <c r="A73" s="118" t="s">
        <v>84</v>
      </c>
      <c r="H73" s="116"/>
    </row>
    <row r="74" spans="1:9" ht="24" customHeight="1">
      <c r="A74" s="114" t="s">
        <v>54</v>
      </c>
      <c r="C74" s="128">
        <v>90</v>
      </c>
      <c r="D74" s="128"/>
      <c r="E74" s="128">
        <v>120</v>
      </c>
      <c r="G74" s="128">
        <v>0</v>
      </c>
      <c r="H74" s="2"/>
      <c r="I74" s="2">
        <v>30</v>
      </c>
    </row>
    <row r="75" spans="1:9" ht="24" customHeight="1">
      <c r="A75" s="114" t="s">
        <v>55</v>
      </c>
      <c r="C75" s="128">
        <v>39954</v>
      </c>
      <c r="D75" s="128"/>
      <c r="E75" s="128">
        <v>28738</v>
      </c>
      <c r="G75" s="128">
        <v>38275</v>
      </c>
      <c r="H75" s="2"/>
      <c r="I75" s="2">
        <v>25023</v>
      </c>
    </row>
    <row r="76" spans="1:9" ht="24" customHeight="1">
      <c r="A76" s="114" t="s">
        <v>111</v>
      </c>
      <c r="C76" s="128">
        <v>16606</v>
      </c>
      <c r="D76" s="128"/>
      <c r="E76" s="128">
        <v>49227</v>
      </c>
      <c r="G76" s="128">
        <v>7054</v>
      </c>
      <c r="H76" s="2"/>
      <c r="I76" s="2">
        <v>23397</v>
      </c>
    </row>
    <row r="77" spans="1:9" ht="24" customHeight="1" thickBot="1">
      <c r="A77" s="114" t="s">
        <v>56</v>
      </c>
      <c r="C77" s="150">
        <f>SUM(C74:C76)</f>
        <v>56650</v>
      </c>
      <c r="D77" s="128"/>
      <c r="E77" s="150">
        <f>SUM(E74:E76)</f>
        <v>78085</v>
      </c>
      <c r="G77" s="150">
        <f>SUM(G74:G76)</f>
        <v>45329</v>
      </c>
      <c r="H77" s="2"/>
      <c r="I77" s="22">
        <f>SUM(I74:I76)</f>
        <v>48450</v>
      </c>
    </row>
    <row r="78" spans="1:9" ht="24" customHeight="1" thickTop="1">
      <c r="A78" s="118" t="s">
        <v>57</v>
      </c>
      <c r="E78" s="146"/>
      <c r="I78" s="24"/>
    </row>
    <row r="79" spans="1:9" ht="24" customHeight="1">
      <c r="A79" s="114" t="s">
        <v>86</v>
      </c>
      <c r="C79" s="146">
        <v>4</v>
      </c>
      <c r="D79" s="146"/>
      <c r="E79" s="146">
        <v>139</v>
      </c>
      <c r="F79" s="147"/>
      <c r="G79" s="146">
        <v>4</v>
      </c>
      <c r="H79" s="24"/>
      <c r="I79" s="24">
        <v>139</v>
      </c>
    </row>
    <row r="80" spans="1:9" ht="24" customHeight="1">
      <c r="A80" s="114" t="s">
        <v>70</v>
      </c>
      <c r="C80" s="146">
        <v>787</v>
      </c>
      <c r="E80" s="146">
        <v>2197</v>
      </c>
      <c r="F80" s="147"/>
      <c r="G80" s="146">
        <v>600</v>
      </c>
      <c r="I80" s="24">
        <v>471</v>
      </c>
    </row>
    <row r="81" spans="1:9" ht="24" customHeight="1">
      <c r="A81" s="114" t="s">
        <v>122</v>
      </c>
      <c r="C81" s="146">
        <v>0</v>
      </c>
      <c r="E81" s="146">
        <v>321</v>
      </c>
      <c r="F81" s="147"/>
      <c r="G81" s="146">
        <v>0</v>
      </c>
      <c r="I81" s="24">
        <v>0</v>
      </c>
    </row>
    <row r="82" spans="1:9" ht="24" customHeight="1">
      <c r="A82" s="114" t="s">
        <v>63</v>
      </c>
      <c r="C82" s="146">
        <v>3888</v>
      </c>
      <c r="D82" s="146"/>
      <c r="E82" s="146">
        <v>3789</v>
      </c>
      <c r="F82" s="147"/>
      <c r="G82" s="146">
        <v>3888</v>
      </c>
      <c r="H82" s="24"/>
      <c r="I82" s="24">
        <v>3789</v>
      </c>
    </row>
    <row r="83" spans="1:9" ht="24" customHeight="1">
      <c r="A83" s="114" t="s">
        <v>176</v>
      </c>
      <c r="C83" s="146">
        <v>1503</v>
      </c>
      <c r="D83" s="146"/>
      <c r="E83" s="146">
        <v>0</v>
      </c>
      <c r="F83" s="147"/>
      <c r="G83" s="146">
        <v>1503</v>
      </c>
      <c r="H83" s="24"/>
      <c r="I83" s="146">
        <v>0</v>
      </c>
    </row>
    <row r="84" spans="1:9" ht="24" customHeight="1">
      <c r="A84" s="114" t="s">
        <v>108</v>
      </c>
      <c r="C84" s="146">
        <v>7314</v>
      </c>
      <c r="D84" s="146"/>
      <c r="E84" s="146">
        <v>8527</v>
      </c>
      <c r="F84" s="146"/>
      <c r="G84" s="146">
        <v>7314</v>
      </c>
      <c r="H84" s="24"/>
      <c r="I84" s="24">
        <v>8527</v>
      </c>
    </row>
    <row r="85" spans="1:9" ht="24" customHeight="1">
      <c r="A85" s="118" t="s">
        <v>104</v>
      </c>
      <c r="C85" s="146"/>
      <c r="D85" s="151"/>
      <c r="E85" s="146"/>
      <c r="F85" s="151"/>
      <c r="G85" s="151"/>
      <c r="H85" s="117"/>
      <c r="I85" s="46"/>
    </row>
    <row r="86" spans="1:9" ht="24" customHeight="1">
      <c r="A86" s="114" t="s">
        <v>105</v>
      </c>
      <c r="C86" s="146">
        <v>3825</v>
      </c>
      <c r="D86" s="151"/>
      <c r="E86" s="146">
        <v>3534</v>
      </c>
      <c r="F86" s="151"/>
      <c r="G86" s="151">
        <v>3663</v>
      </c>
      <c r="H86" s="117"/>
      <c r="I86" s="24">
        <v>3449</v>
      </c>
    </row>
    <row r="87" spans="1:9" ht="24" customHeight="1">
      <c r="C87" s="146"/>
      <c r="D87" s="146"/>
      <c r="E87" s="146"/>
      <c r="F87" s="146"/>
      <c r="G87" s="146"/>
      <c r="H87" s="24"/>
    </row>
    <row r="88" spans="1:9" ht="24" customHeight="1">
      <c r="H88" s="116"/>
    </row>
    <row r="89" spans="1:9" ht="24" customHeight="1">
      <c r="A89" s="114" t="s">
        <v>80</v>
      </c>
      <c r="H89" s="116"/>
    </row>
  </sheetData>
  <mergeCells count="9">
    <mergeCell ref="C69:I69"/>
    <mergeCell ref="C70:E70"/>
    <mergeCell ref="G70:I70"/>
    <mergeCell ref="C5:I5"/>
    <mergeCell ref="C6:E6"/>
    <mergeCell ref="G6:I6"/>
    <mergeCell ref="C39:I39"/>
    <mergeCell ref="C40:E40"/>
    <mergeCell ref="G40:I40"/>
  </mergeCells>
  <pageMargins left="0.51181102362204722" right="0.23622047244094491" top="0.74803149606299213" bottom="0.23622047244094491" header="0.31496062992125984" footer="0.31496062992125984"/>
  <pageSetup paperSize="9" scale="80" firstPageNumber="11" orientation="portrait" useFirstPageNumber="1" r:id="rId1"/>
  <headerFooter alignWithMargins="0">
    <oddFooter>&amp;L
&amp;R&amp;"Angsana New,Regular"&amp;15
&amp;P</oddFooter>
  </headerFooter>
  <rowBreaks count="2" manualBreakCount="2">
    <brk id="34" max="8" man="1"/>
    <brk id="6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T_SOFP</vt:lpstr>
      <vt:lpstr>T_PL</vt:lpstr>
      <vt:lpstr>T_SE.Conso</vt:lpstr>
      <vt:lpstr>T_SE.Separate</vt:lpstr>
      <vt:lpstr>T_CF</vt:lpstr>
      <vt:lpstr>T_CF!Print_Area</vt:lpstr>
      <vt:lpstr>T_PL!Print_Area</vt:lpstr>
      <vt:lpstr>T_SE.Conso!Print_Area</vt:lpstr>
      <vt:lpstr>T_SE.Separate!Print_Area</vt:lpstr>
      <vt:lpstr>T_SOFP!Print_Area</vt:lpstr>
    </vt:vector>
  </TitlesOfParts>
  <Company>^_^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CKY</dc:title>
  <dc:creator>MR&amp;A</dc:creator>
  <cp:lastModifiedBy>Akadet Pliensakul</cp:lastModifiedBy>
  <cp:lastPrinted>2024-07-31T06:27:44Z</cp:lastPrinted>
  <dcterms:created xsi:type="dcterms:W3CDTF">2004-12-07T08:50:51Z</dcterms:created>
  <dcterms:modified xsi:type="dcterms:W3CDTF">2024-08-07T01:41:19Z</dcterms:modified>
</cp:coreProperties>
</file>